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April, 2021\"/>
    </mc:Choice>
  </mc:AlternateContent>
  <xr:revisionPtr revIDLastSave="0" documentId="13_ncr:1_{8792A86B-7E95-423E-8EF0-2549B2596030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  <sheet name="Sheet2" sheetId="3" r:id="rId2"/>
  </sheets>
  <definedNames>
    <definedName name="_xlnm.Print_Area" localSheetId="0">Sheet1!$A$1:$R$207</definedName>
  </definedNames>
  <calcPr calcId="179021"/>
  <fileRecoveryPr autoRecover="0"/>
</workbook>
</file>

<file path=xl/calcChain.xml><?xml version="1.0" encoding="utf-8"?>
<calcChain xmlns="http://schemas.openxmlformats.org/spreadsheetml/2006/main">
  <c r="D68" i="1" l="1"/>
  <c r="D11" i="1"/>
  <c r="E11" i="1"/>
  <c r="E10" i="1"/>
  <c r="F201" i="1" l="1"/>
  <c r="E201" i="1"/>
  <c r="F185" i="1"/>
  <c r="F152" i="1" s="1"/>
  <c r="E185" i="1"/>
  <c r="F180" i="1"/>
  <c r="E180" i="1"/>
  <c r="F173" i="1"/>
  <c r="E173" i="1"/>
  <c r="D173" i="1"/>
  <c r="F169" i="1"/>
  <c r="E169" i="1"/>
  <c r="F154" i="1"/>
  <c r="E154" i="1"/>
  <c r="F146" i="1"/>
  <c r="E146" i="1"/>
  <c r="F131" i="1"/>
  <c r="E131" i="1"/>
  <c r="F116" i="1"/>
  <c r="E116" i="1"/>
  <c r="D116" i="1"/>
  <c r="F115" i="1"/>
  <c r="E115" i="1"/>
  <c r="O30" i="1"/>
  <c r="N30" i="1"/>
  <c r="M30" i="1"/>
  <c r="E152" i="1" l="1"/>
  <c r="E80" i="1" l="1"/>
  <c r="E75" i="1"/>
  <c r="E68" i="1"/>
  <c r="E64" i="1"/>
  <c r="E49" i="1"/>
  <c r="E47" i="1"/>
  <c r="E96" i="1" s="1"/>
  <c r="E41" i="1"/>
  <c r="E26" i="1"/>
  <c r="F8" i="1" l="1"/>
  <c r="I185" i="1" l="1"/>
  <c r="H185" i="1"/>
  <c r="I180" i="1"/>
  <c r="H180" i="1"/>
  <c r="I173" i="1"/>
  <c r="H173" i="1"/>
  <c r="G173" i="1"/>
  <c r="I169" i="1"/>
  <c r="H169" i="1"/>
  <c r="I154" i="1"/>
  <c r="I152" i="1" s="1"/>
  <c r="I201" i="1" s="1"/>
  <c r="H154" i="1"/>
  <c r="H152" i="1" s="1"/>
  <c r="H201" i="1" s="1"/>
  <c r="I146" i="1"/>
  <c r="H146" i="1"/>
  <c r="I131" i="1"/>
  <c r="H131" i="1"/>
  <c r="I116" i="1"/>
  <c r="H116" i="1"/>
  <c r="H115" i="1" s="1"/>
  <c r="G116" i="1"/>
  <c r="I115" i="1"/>
  <c r="N91" i="1"/>
  <c r="M91" i="1"/>
  <c r="K96" i="1"/>
  <c r="I96" i="1"/>
  <c r="H96" i="1"/>
  <c r="L80" i="1"/>
  <c r="K80" i="1"/>
  <c r="I80" i="1"/>
  <c r="H80" i="1"/>
  <c r="L75" i="1"/>
  <c r="K75" i="1"/>
  <c r="I75" i="1"/>
  <c r="I47" i="1" s="1"/>
  <c r="H75" i="1"/>
  <c r="L68" i="1"/>
  <c r="K68" i="1"/>
  <c r="J68" i="1"/>
  <c r="I68" i="1"/>
  <c r="H68" i="1"/>
  <c r="G68" i="1"/>
  <c r="L64" i="1"/>
  <c r="K64" i="1"/>
  <c r="I64" i="1"/>
  <c r="H64" i="1"/>
  <c r="L49" i="1"/>
  <c r="K49" i="1"/>
  <c r="I49" i="1"/>
  <c r="H49" i="1"/>
  <c r="L47" i="1"/>
  <c r="K47" i="1"/>
  <c r="H47" i="1"/>
  <c r="L41" i="1"/>
  <c r="K41" i="1"/>
  <c r="I41" i="1"/>
  <c r="H41" i="1"/>
  <c r="L26" i="1"/>
  <c r="K26" i="1"/>
  <c r="I26" i="1"/>
  <c r="H26" i="1"/>
  <c r="L11" i="1"/>
  <c r="K11" i="1"/>
  <c r="J11" i="1"/>
  <c r="L10" i="1"/>
  <c r="L96" i="1" s="1"/>
  <c r="K10" i="1"/>
  <c r="I11" i="1"/>
  <c r="H11" i="1"/>
  <c r="G11" i="1"/>
  <c r="I10" i="1"/>
  <c r="H10" i="1"/>
  <c r="F94" i="1" l="1"/>
  <c r="F93" i="1"/>
  <c r="F92" i="1"/>
  <c r="F91" i="1"/>
  <c r="O91" i="1" s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7" i="1"/>
  <c r="F66" i="1"/>
  <c r="F65" i="1"/>
  <c r="F53" i="1"/>
  <c r="F52" i="1"/>
  <c r="F51" i="1"/>
  <c r="F50" i="1"/>
  <c r="F48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Q70" i="1" l="1"/>
  <c r="P70" i="1"/>
  <c r="N70" i="1"/>
  <c r="M70" i="1"/>
  <c r="F11" i="1" l="1"/>
  <c r="O70" i="1" l="1"/>
  <c r="R70" i="1"/>
  <c r="F10" i="1"/>
  <c r="R42" i="1" l="1"/>
  <c r="Q42" i="1"/>
  <c r="P42" i="1"/>
  <c r="F80" i="1"/>
  <c r="F75" i="1"/>
  <c r="F68" i="1"/>
  <c r="F64" i="1"/>
  <c r="F49" i="1"/>
  <c r="F41" i="1"/>
  <c r="F47" i="1" l="1"/>
  <c r="F26" i="1"/>
  <c r="F96" i="1" l="1"/>
  <c r="L135" i="1" l="1"/>
  <c r="K135" i="1"/>
  <c r="J135" i="1"/>
  <c r="L150" i="1"/>
  <c r="K150" i="1"/>
  <c r="J150" i="1"/>
  <c r="J199" i="1" l="1"/>
  <c r="J198" i="1"/>
  <c r="J196" i="1"/>
  <c r="J195" i="1"/>
  <c r="J193" i="1"/>
  <c r="L199" i="1"/>
  <c r="K199" i="1"/>
  <c r="L198" i="1"/>
  <c r="K198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K201" i="1" l="1"/>
  <c r="L201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8" i="1" l="1"/>
  <c r="K188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9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R89" i="1"/>
  <c r="O93" i="1"/>
  <c r="R93" i="1"/>
  <c r="N96" i="1"/>
  <c r="R8" i="1" l="1"/>
  <c r="M18" i="1" l="1"/>
  <c r="N43" i="1"/>
  <c r="M36" i="1" l="1"/>
  <c r="Q82" i="1" l="1"/>
  <c r="O8" i="1"/>
  <c r="O43" i="1" l="1"/>
  <c r="L113" i="1" l="1"/>
  <c r="R96" i="1" l="1"/>
  <c r="Q96" i="1"/>
  <c r="J124" i="1" l="1"/>
  <c r="J170" i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6" i="1"/>
  <c r="P37" i="1"/>
  <c r="Q31" i="1"/>
  <c r="Q32" i="1"/>
  <c r="Q33" i="1"/>
  <c r="Q34" i="1"/>
  <c r="Q35" i="1"/>
  <c r="Q36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3" i="1" l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3" i="1"/>
  <c r="K123" i="1"/>
  <c r="L123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K129" i="1"/>
  <c r="L129" i="1"/>
  <c r="J132" i="1"/>
  <c r="K132" i="1"/>
  <c r="L132" i="1"/>
  <c r="J133" i="1"/>
  <c r="K133" i="1"/>
  <c r="L133" i="1"/>
  <c r="J134" i="1"/>
  <c r="K134" i="1"/>
  <c r="L134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K143" i="1"/>
  <c r="L143" i="1"/>
  <c r="K144" i="1"/>
  <c r="L144" i="1"/>
  <c r="J147" i="1"/>
  <c r="K147" i="1"/>
  <c r="L147" i="1"/>
  <c r="J148" i="1"/>
  <c r="K148" i="1"/>
  <c r="L148" i="1"/>
  <c r="J149" i="1"/>
  <c r="K149" i="1"/>
  <c r="L149" i="1"/>
  <c r="J153" i="1"/>
  <c r="K153" i="1"/>
  <c r="L153" i="1"/>
  <c r="J155" i="1"/>
  <c r="K155" i="1"/>
  <c r="L155" i="1"/>
  <c r="J156" i="1"/>
  <c r="K156" i="1"/>
  <c r="L156" i="1"/>
  <c r="K157" i="1"/>
  <c r="L157" i="1"/>
  <c r="J158" i="1"/>
  <c r="K158" i="1"/>
  <c r="L158" i="1"/>
  <c r="L154" i="1" l="1"/>
  <c r="K154" i="1"/>
  <c r="L146" i="1"/>
  <c r="K146" i="1"/>
  <c r="L131" i="1"/>
  <c r="K131" i="1"/>
  <c r="L116" i="1"/>
  <c r="J116" i="1"/>
  <c r="L152" i="1" l="1"/>
  <c r="K116" i="1"/>
  <c r="K152" i="1"/>
  <c r="K115" i="1" l="1"/>
  <c r="L115" i="1"/>
  <c r="K185" i="1" l="1"/>
  <c r="K180" i="1"/>
  <c r="L169" i="1"/>
  <c r="K173" i="1"/>
  <c r="K169" i="1"/>
  <c r="L182" i="1"/>
  <c r="L179" i="1"/>
  <c r="K177" i="1"/>
  <c r="K176" i="1"/>
  <c r="L175" i="1"/>
  <c r="J175" i="1"/>
  <c r="K174" i="1"/>
  <c r="J173" i="1"/>
  <c r="L170" i="1"/>
  <c r="J186" i="1"/>
  <c r="J182" i="1"/>
  <c r="J179" i="1"/>
  <c r="L173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3" i="1"/>
  <c r="K178" i="1"/>
  <c r="K172" i="1"/>
  <c r="R53" i="1"/>
  <c r="R51" i="1"/>
  <c r="O79" i="1"/>
  <c r="Q8" i="1"/>
  <c r="L187" i="1"/>
  <c r="J183" i="1"/>
  <c r="J174" i="1"/>
  <c r="N75" i="1"/>
  <c r="P68" i="1"/>
  <c r="K184" i="1"/>
  <c r="L186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5" i="1"/>
  <c r="L184" i="1"/>
  <c r="K179" i="1"/>
  <c r="L178" i="1"/>
  <c r="L176" i="1"/>
  <c r="L171" i="1"/>
  <c r="K170" i="1"/>
  <c r="L183" i="1"/>
  <c r="L177" i="1"/>
  <c r="J176" i="1"/>
  <c r="L172" i="1"/>
  <c r="K187" i="1"/>
  <c r="L174" i="1"/>
  <c r="J171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5" i="1"/>
  <c r="K182" i="1"/>
  <c r="K186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1" i="1"/>
  <c r="L180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<sst xmlns="http://schemas.openxmlformats.org/spreadsheetml/2006/main" count="504" uniqueCount="130">
  <si>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</si>
  <si>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</si>
  <si>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</si>
  <si>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</si>
  <si>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</si>
  <si>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</si>
  <si>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</si>
  <si>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</si>
  <si>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</si>
  <si>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</si>
  <si>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</si>
  <si>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</si>
  <si>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</si>
  <si>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</si>
  <si>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</si>
  <si>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</si>
  <si>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</si>
  <si>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</si>
  <si>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</si>
  <si>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</si>
  <si>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</si>
  <si>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</si>
  <si>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</si>
  <si>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</si>
  <si>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</si>
  <si>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</si>
  <si>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</si>
  <si>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 xml:space="preserve"> 15.COTTON CLOTH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</si>
  <si>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</si>
  <si>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</si>
  <si>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</si>
  <si>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</si>
  <si>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</si>
  <si>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</si>
  <si>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</si>
  <si>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</si>
  <si>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</si>
  <si>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</si>
  <si>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</si>
  <si>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</si>
  <si>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</si>
  <si>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</si>
  <si>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</si>
  <si>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</si>
  <si>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</si>
  <si>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</si>
  <si>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</si>
  <si>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</si>
  <si>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</si>
  <si>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</si>
  <si>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</si>
  <si>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</si>
  <si>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</si>
  <si>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</si>
  <si>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</si>
  <si>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</si>
  <si>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</si>
  <si>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</si>
  <si>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</si>
  <si>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</si>
  <si>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</si>
  <si>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</si>
  <si>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</si>
  <si>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</si>
  <si>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</si>
  <si>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</si>
  <si>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</si>
  <si>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</si>
  <si>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</si>
  <si>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</si>
  <si>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</si>
  <si>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</si>
  <si>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</si>
  <si>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</si>
  <si>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</si>
  <si>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</si>
  <si>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</si>
  <si>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</si>
  <si>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</si>
  <si>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</si>
  <si>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</si>
  <si>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</si>
  <si>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</si>
  <si>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</si>
  <si>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</si>
  <si>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</si>
  <si>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</si>
  <si>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</si>
  <si>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</si>
  <si>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</si>
  <si>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</si>
  <si>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</si>
  <si>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</si>
  <si>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</si>
  <si>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</si>
  <si>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</si>
  <si>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</si>
  <si>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</si>
  <si>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</si>
  <si>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</si>
  <si>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</si>
  <si>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</si>
  <si>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</si>
  <si>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</si>
  <si>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</si>
  <si>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</si>
  <si>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</si>
  <si>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</si>
  <si>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</si>
  <si>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</si>
  <si>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</si>
  <si>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</si>
  <si>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</si>
  <si>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</si>
  <si>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</si>
  <si>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</si>
  <si>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`</t>
  </si>
  <si>
    <t>STATEMENT SHOWING EXPORTS OF SELECTED COMMODITIES DURING THE MONTH OF APRIL, 2021</t>
  </si>
  <si>
    <t xml:space="preserve">               *  APRIL ,2021</t>
  </si>
  <si>
    <t xml:space="preserve">                   APRIL,2020</t>
  </si>
  <si>
    <t xml:space="preserve">  % CHANGE IN APRIL,2021 OVER</t>
  </si>
  <si>
    <t xml:space="preserve">APRIL,2020      </t>
  </si>
  <si>
    <t>STATEMENT SHOWING EXPORTS OF SELECTED COMMODITIES DURING THE PERIOD JULY - APRIL,    2020 - 2021</t>
  </si>
  <si>
    <t>*     JULY - APRIL,   2020 - 2021</t>
  </si>
  <si>
    <t xml:space="preserve">   JULY - APRIL,   2019 - 2020</t>
  </si>
  <si>
    <t>% CHANGE IN  JULY - APRIL, 2020 - 2021</t>
  </si>
  <si>
    <t xml:space="preserve">  OVER JULY - APRIL, 2019 - 2020 </t>
  </si>
  <si>
    <t xml:space="preserve">                MARCH ,2021</t>
  </si>
  <si>
    <t xml:space="preserve">        MARCH,2021</t>
  </si>
  <si>
    <t xml:space="preserve">  RUPEE VALUE  CONVERTED INTO US DOLLAR ON THE BASIS OF MONTHLY  BANKS' FLOATING AVERAGE EXCHANGE RATE PROVIDED BY SBP. APRIL, 2021 (1$=Rs.153.076852) , MARCH, 2021 (1$=Rs.156.029765) AND APRIL,2020 (1$=Rs.164.437274).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</si>
</sst>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23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37" fontId="7" fillId="0" borderId="13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center"/>
    </xf>
    <xf numFmtId="3" fontId="10" fillId="0" borderId="0" xfId="5" applyNumberFormat="1" applyFont="1" applyFill="1" applyBorder="1"/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1"/>
  <sheetViews>
    <sheetView tabSelected="1" zoomScale="70" zoomScaleNormal="70" workbookViewId="0">
      <selection activeCell="A3" sqref="A3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3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3.8554687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09" t="s">
        <v>117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23" x14ac:dyDescent="0.35">
      <c r="E2" s="3"/>
      <c r="H2" s="3"/>
      <c r="K2" s="3"/>
      <c r="O2" s="5" t="s">
        <v>106</v>
      </c>
    </row>
    <row r="3" spans="1:23" x14ac:dyDescent="0.35">
      <c r="E3" s="3"/>
      <c r="H3" s="3"/>
      <c r="K3" s="3"/>
      <c r="O3" s="5" t="s">
        <v>112</v>
      </c>
    </row>
    <row r="4" spans="1:23" x14ac:dyDescent="0.35">
      <c r="A4" s="62"/>
      <c r="B4" s="114" t="s">
        <v>98</v>
      </c>
      <c r="C4" s="7" t="s">
        <v>95</v>
      </c>
      <c r="D4" s="111" t="s">
        <v>118</v>
      </c>
      <c r="E4" s="112"/>
      <c r="F4" s="113"/>
      <c r="G4" s="111" t="s">
        <v>127</v>
      </c>
      <c r="H4" s="112"/>
      <c r="I4" s="113"/>
      <c r="J4" s="65" t="s">
        <v>119</v>
      </c>
      <c r="K4" s="66"/>
      <c r="L4" s="67"/>
      <c r="M4" s="8"/>
      <c r="N4" s="9" t="s">
        <v>120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15"/>
      <c r="C5" s="14" t="s">
        <v>96</v>
      </c>
      <c r="D5" s="15" t="s">
        <v>97</v>
      </c>
      <c r="E5" s="117" t="s">
        <v>101</v>
      </c>
      <c r="F5" s="118"/>
      <c r="G5" s="17"/>
      <c r="H5" s="117" t="s">
        <v>101</v>
      </c>
      <c r="I5" s="118"/>
      <c r="J5" s="12"/>
      <c r="K5" s="117" t="s">
        <v>101</v>
      </c>
      <c r="L5" s="118"/>
      <c r="M5" s="107" t="s">
        <v>128</v>
      </c>
      <c r="N5" s="108"/>
      <c r="O5" s="110"/>
      <c r="P5" s="121" t="s">
        <v>121</v>
      </c>
      <c r="Q5" s="122"/>
      <c r="R5" s="122"/>
      <c r="S5" s="94"/>
    </row>
    <row r="6" spans="1:23" x14ac:dyDescent="0.35">
      <c r="A6" s="63" t="s">
        <v>2</v>
      </c>
      <c r="B6" s="115"/>
      <c r="C6" s="14" t="s">
        <v>99</v>
      </c>
      <c r="D6" s="20" t="s">
        <v>100</v>
      </c>
      <c r="E6" s="119"/>
      <c r="F6" s="120"/>
      <c r="G6" s="21" t="s">
        <v>100</v>
      </c>
      <c r="H6" s="119"/>
      <c r="I6" s="120"/>
      <c r="J6" s="22" t="s">
        <v>100</v>
      </c>
      <c r="K6" s="119"/>
      <c r="L6" s="120"/>
      <c r="M6" s="22"/>
      <c r="N6" s="107" t="s">
        <v>101</v>
      </c>
      <c r="O6" s="110"/>
      <c r="P6" s="22" t="s">
        <v>100</v>
      </c>
      <c r="Q6" s="107" t="s">
        <v>101</v>
      </c>
      <c r="R6" s="108"/>
      <c r="S6" s="94"/>
    </row>
    <row r="7" spans="1:23" x14ac:dyDescent="0.35">
      <c r="A7" s="64"/>
      <c r="B7" s="116"/>
      <c r="C7" s="24" t="s">
        <v>102</v>
      </c>
      <c r="D7" s="15"/>
      <c r="E7" s="25" t="s">
        <v>103</v>
      </c>
      <c r="F7" s="26" t="s">
        <v>104</v>
      </c>
      <c r="G7" s="21"/>
      <c r="H7" s="25" t="s">
        <v>103</v>
      </c>
      <c r="I7" s="26" t="s">
        <v>105</v>
      </c>
      <c r="J7" s="28"/>
      <c r="K7" s="25" t="s">
        <v>103</v>
      </c>
      <c r="L7" s="26" t="s">
        <v>105</v>
      </c>
      <c r="M7" s="28"/>
      <c r="N7" s="29" t="s">
        <v>107</v>
      </c>
      <c r="O7" s="30" t="s">
        <v>105</v>
      </c>
      <c r="P7" s="31"/>
      <c r="Q7" s="28" t="s">
        <v>107</v>
      </c>
      <c r="R7" s="47" t="s">
        <v>105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339618</v>
      </c>
      <c r="F8" s="69">
        <f>ROUND(E8/153.076852*1000,0)</f>
        <v>2218611</v>
      </c>
      <c r="G8" s="97"/>
      <c r="H8" s="69">
        <v>368925</v>
      </c>
      <c r="I8" s="69">
        <v>2364452</v>
      </c>
      <c r="J8" s="70"/>
      <c r="K8" s="69">
        <v>157075</v>
      </c>
      <c r="L8" s="69">
        <v>955226</v>
      </c>
      <c r="M8" s="71" t="s">
        <v>4</v>
      </c>
      <c r="N8" s="72">
        <f>ROUND(E8/H8*100-100,2)</f>
        <v>-7.94</v>
      </c>
      <c r="O8" s="72">
        <f>ROUND(F8/I8*100-100,2)</f>
        <v>-6.17</v>
      </c>
      <c r="P8" s="71" t="s">
        <v>4</v>
      </c>
      <c r="Q8" s="72">
        <f>ROUND(E8/K8*100-100,2)</f>
        <v>116.21</v>
      </c>
      <c r="R8" s="72">
        <f>ROUND(F8/L8*100-100,2)</f>
        <v>132.26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 t="s">
        <v>7</v>
      </c>
      <c r="D10" s="68"/>
      <c r="E10" s="69">
        <f>SUM(E11,E14:E24)</f>
        <v>59253</v>
      </c>
      <c r="F10" s="69">
        <f>SUM(F11,F14:F24)</f>
        <v>387080</v>
      </c>
      <c r="G10" s="68"/>
      <c r="H10" s="69">
        <f>SUM(H11,H14:H24)</f>
        <v>74531</v>
      </c>
      <c r="I10" s="69">
        <f>SUM(I11,I14:I24)</f>
        <v>477668</v>
      </c>
      <c r="J10" s="68"/>
      <c r="K10" s="69">
        <f>SUM(K11,K14:K24)</f>
        <v>55822</v>
      </c>
      <c r="L10" s="69">
        <f>SUM(L11,L14:L24)</f>
        <v>339469</v>
      </c>
      <c r="M10" s="71" t="s">
        <v>4</v>
      </c>
      <c r="N10" s="72">
        <f>ROUND(E10/H10*100-100,2)</f>
        <v>-20.5</v>
      </c>
      <c r="O10" s="72">
        <f>ROUND(F10/I10*100-100,2)</f>
        <v>-18.96</v>
      </c>
      <c r="P10" s="71" t="s">
        <v>4</v>
      </c>
      <c r="Q10" s="72">
        <f>ROUND(E10/K10*100-100,2)</f>
        <v>6.15</v>
      </c>
      <c r="R10" s="72">
        <f>ROUND(F10/L10*100-100,2)</f>
        <v>14.03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>SUM(D12:D13)</f>
        <v>315056</v>
      </c>
      <c r="E11" s="69">
        <f>SUM(E12:E13)</f>
        <v>29016</v>
      </c>
      <c r="F11" s="69">
        <f>SUM(F12:F13)</f>
        <v>189551</v>
      </c>
      <c r="G11" s="69">
        <f t="shared" ref="G11:H11" si="0">SUM(G12:G13)</f>
        <v>383573</v>
      </c>
      <c r="H11" s="69">
        <f t="shared" si="0"/>
        <v>34718</v>
      </c>
      <c r="I11" s="69">
        <f>SUM(I12:I13)</f>
        <v>222507</v>
      </c>
      <c r="J11" s="69">
        <f t="shared" ref="J11:K11" si="1">SUM(J12:J13)</f>
        <v>384573</v>
      </c>
      <c r="K11" s="69">
        <f t="shared" si="1"/>
        <v>36675</v>
      </c>
      <c r="L11" s="69">
        <f>SUM(L12:L13)</f>
        <v>223033</v>
      </c>
      <c r="M11" s="74">
        <f>ROUND(D11/G11*100-100,2)</f>
        <v>-17.86</v>
      </c>
      <c r="N11" s="72">
        <f t="shared" ref="N11:N24" si="2">ROUND(E11/H11*100-100,2)</f>
        <v>-16.420000000000002</v>
      </c>
      <c r="O11" s="72">
        <f t="shared" ref="O11:O16" si="3">ROUND(F11/I11*100-100,2)</f>
        <v>-14.81</v>
      </c>
      <c r="P11" s="74">
        <f>ROUND(D11/J11*100-100,2)</f>
        <v>-18.079999999999998</v>
      </c>
      <c r="Q11" s="72">
        <f>ROUND(E11/K11*100-100,2)</f>
        <v>-20.88</v>
      </c>
      <c r="R11" s="72">
        <f>ROUND(F11/L11*100-100,2)</f>
        <v>-15.01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76532</v>
      </c>
      <c r="E12" s="68">
        <v>10255</v>
      </c>
      <c r="F12" s="69">
        <f>ROUND(E12/153.076852*1000,0)</f>
        <v>66992</v>
      </c>
      <c r="G12" s="75">
        <v>92157</v>
      </c>
      <c r="H12" s="68">
        <v>12162</v>
      </c>
      <c r="I12" s="69">
        <v>77944</v>
      </c>
      <c r="J12" s="69">
        <v>92722</v>
      </c>
      <c r="K12" s="69">
        <v>15012</v>
      </c>
      <c r="L12" s="69">
        <v>91293</v>
      </c>
      <c r="M12" s="74">
        <f t="shared" ref="M12:M20" si="4">ROUND(D12/G12*100-100,2)</f>
        <v>-16.95</v>
      </c>
      <c r="N12" s="72">
        <f t="shared" si="2"/>
        <v>-15.68</v>
      </c>
      <c r="O12" s="72">
        <f t="shared" si="3"/>
        <v>-14.05</v>
      </c>
      <c r="P12" s="74">
        <f t="shared" ref="P12:P23" si="5">ROUND(D12/J12*100-100,2)</f>
        <v>-17.46</v>
      </c>
      <c r="Q12" s="72">
        <f t="shared" ref="Q12:Q24" si="6">ROUND(E12/K12*100-100,2)</f>
        <v>-31.69</v>
      </c>
      <c r="R12" s="72">
        <f t="shared" ref="R12:R24" si="7">ROUND(F12/L12*100-100,2)</f>
        <v>-26.62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238524</v>
      </c>
      <c r="E13" s="68">
        <v>18761</v>
      </c>
      <c r="F13" s="69">
        <f t="shared" ref="F13:F24" si="8">ROUND(E13/153.076852*1000,0)</f>
        <v>122559</v>
      </c>
      <c r="G13" s="75">
        <v>291416</v>
      </c>
      <c r="H13" s="68">
        <v>22556</v>
      </c>
      <c r="I13" s="69">
        <v>144563</v>
      </c>
      <c r="J13" s="69">
        <v>291851</v>
      </c>
      <c r="K13" s="69">
        <v>21663</v>
      </c>
      <c r="L13" s="69">
        <v>131740</v>
      </c>
      <c r="M13" s="74">
        <f t="shared" si="4"/>
        <v>-18.149999999999999</v>
      </c>
      <c r="N13" s="72">
        <f t="shared" si="2"/>
        <v>-16.82</v>
      </c>
      <c r="O13" s="72">
        <f t="shared" si="3"/>
        <v>-15.22</v>
      </c>
      <c r="P13" s="74">
        <f t="shared" si="5"/>
        <v>-18.27</v>
      </c>
      <c r="Q13" s="72">
        <f t="shared" si="6"/>
        <v>-13.4</v>
      </c>
      <c r="R13" s="72">
        <f t="shared" si="7"/>
        <v>-6.97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21339</v>
      </c>
      <c r="E14" s="68">
        <v>7329</v>
      </c>
      <c r="F14" s="69">
        <f t="shared" si="8"/>
        <v>47878</v>
      </c>
      <c r="G14" s="68">
        <v>23957</v>
      </c>
      <c r="H14" s="68">
        <v>8204</v>
      </c>
      <c r="I14" s="69">
        <v>52583</v>
      </c>
      <c r="J14" s="69">
        <v>13486</v>
      </c>
      <c r="K14" s="69">
        <v>4554</v>
      </c>
      <c r="L14" s="69">
        <v>27692</v>
      </c>
      <c r="M14" s="74">
        <f t="shared" si="4"/>
        <v>-10.93</v>
      </c>
      <c r="N14" s="72">
        <f t="shared" si="2"/>
        <v>-10.67</v>
      </c>
      <c r="O14" s="72">
        <f t="shared" si="3"/>
        <v>-8.9499999999999993</v>
      </c>
      <c r="P14" s="74">
        <f t="shared" si="5"/>
        <v>58.23</v>
      </c>
      <c r="Q14" s="72">
        <f t="shared" si="6"/>
        <v>60.94</v>
      </c>
      <c r="R14" s="72">
        <f t="shared" si="7"/>
        <v>72.89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33788</v>
      </c>
      <c r="E15" s="68">
        <v>2241</v>
      </c>
      <c r="F15" s="69">
        <f t="shared" si="8"/>
        <v>14640</v>
      </c>
      <c r="G15" s="68">
        <v>92827</v>
      </c>
      <c r="H15" s="68">
        <v>6043</v>
      </c>
      <c r="I15" s="69">
        <v>38727</v>
      </c>
      <c r="J15" s="69">
        <v>14523</v>
      </c>
      <c r="K15" s="69">
        <v>1535</v>
      </c>
      <c r="L15" s="69">
        <v>9333</v>
      </c>
      <c r="M15" s="74">
        <f t="shared" si="4"/>
        <v>-63.6</v>
      </c>
      <c r="N15" s="72">
        <f t="shared" si="2"/>
        <v>-62.92</v>
      </c>
      <c r="O15" s="72">
        <f t="shared" si="3"/>
        <v>-62.2</v>
      </c>
      <c r="P15" s="74">
        <f t="shared" si="5"/>
        <v>132.65</v>
      </c>
      <c r="Q15" s="72">
        <f t="shared" si="6"/>
        <v>45.99</v>
      </c>
      <c r="R15" s="72">
        <f t="shared" si="7"/>
        <v>56.86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107531</v>
      </c>
      <c r="E16" s="68">
        <v>4863</v>
      </c>
      <c r="F16" s="69">
        <f t="shared" si="8"/>
        <v>31768</v>
      </c>
      <c r="G16" s="68">
        <v>166845</v>
      </c>
      <c r="H16" s="68">
        <v>7381</v>
      </c>
      <c r="I16" s="69">
        <v>47303</v>
      </c>
      <c r="J16" s="69">
        <v>49417</v>
      </c>
      <c r="K16" s="69">
        <v>2558</v>
      </c>
      <c r="L16" s="69">
        <v>15559</v>
      </c>
      <c r="M16" s="74">
        <f t="shared" si="4"/>
        <v>-35.549999999999997</v>
      </c>
      <c r="N16" s="72">
        <f>ROUND(E16/H16*100-100,2)</f>
        <v>-34.11</v>
      </c>
      <c r="O16" s="72">
        <f t="shared" si="3"/>
        <v>-32.840000000000003</v>
      </c>
      <c r="P16" s="74">
        <f t="shared" si="5"/>
        <v>117.6</v>
      </c>
      <c r="Q16" s="72">
        <f t="shared" si="6"/>
        <v>90.11</v>
      </c>
      <c r="R16" s="72">
        <f t="shared" si="7"/>
        <v>104.18</v>
      </c>
      <c r="S16" s="94"/>
      <c r="T16" s="91"/>
      <c r="U16" s="91"/>
      <c r="W16" s="1"/>
    </row>
    <row r="17" spans="1:23" x14ac:dyDescent="0.35">
      <c r="A17" s="60"/>
      <c r="B17" s="33" t="s">
        <v>108</v>
      </c>
      <c r="C17" s="14" t="s">
        <v>9</v>
      </c>
      <c r="D17" s="68">
        <v>0</v>
      </c>
      <c r="E17" s="69">
        <v>0</v>
      </c>
      <c r="F17" s="69">
        <f t="shared" si="8"/>
        <v>0</v>
      </c>
      <c r="G17" s="68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4">
        <v>0</v>
      </c>
      <c r="N17" s="72">
        <v>0</v>
      </c>
      <c r="O17" s="72">
        <v>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1202</v>
      </c>
      <c r="E18" s="68">
        <v>469</v>
      </c>
      <c r="F18" s="69">
        <f t="shared" si="8"/>
        <v>3064</v>
      </c>
      <c r="G18" s="68">
        <v>869</v>
      </c>
      <c r="H18" s="68">
        <v>385</v>
      </c>
      <c r="I18" s="69">
        <v>2466</v>
      </c>
      <c r="J18" s="69">
        <v>246</v>
      </c>
      <c r="K18" s="69">
        <v>140</v>
      </c>
      <c r="L18" s="69">
        <v>852</v>
      </c>
      <c r="M18" s="74">
        <f>ROUND(D18/G18*100-100,2)</f>
        <v>38.32</v>
      </c>
      <c r="N18" s="72">
        <f>ROUND(E18/H18*100-100,2)</f>
        <v>21.82</v>
      </c>
      <c r="O18" s="72">
        <f t="shared" ref="O18:O24" si="9">ROUND(F18/I18*100-100,2)</f>
        <v>24.25</v>
      </c>
      <c r="P18" s="74">
        <f>ROUND(D18/J18*100-100,2)</f>
        <v>388.62</v>
      </c>
      <c r="Q18" s="72">
        <f t="shared" si="6"/>
        <v>235</v>
      </c>
      <c r="R18" s="72">
        <f t="shared" si="7"/>
        <v>259.62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8"/>
        <v>0</v>
      </c>
      <c r="G19" s="68">
        <v>0</v>
      </c>
      <c r="H19" s="68">
        <v>0</v>
      </c>
      <c r="I19" s="69">
        <v>0</v>
      </c>
      <c r="J19" s="69">
        <v>0</v>
      </c>
      <c r="K19" s="69">
        <v>0</v>
      </c>
      <c r="L19" s="69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1851</v>
      </c>
      <c r="E20" s="68">
        <v>997</v>
      </c>
      <c r="F20" s="69">
        <f t="shared" si="8"/>
        <v>6513</v>
      </c>
      <c r="G20" s="68">
        <v>2479</v>
      </c>
      <c r="H20" s="68">
        <v>1322</v>
      </c>
      <c r="I20" s="69">
        <v>8472</v>
      </c>
      <c r="J20" s="69">
        <v>1357</v>
      </c>
      <c r="K20" s="69">
        <v>1144</v>
      </c>
      <c r="L20" s="69">
        <v>6957</v>
      </c>
      <c r="M20" s="74">
        <f t="shared" si="4"/>
        <v>-25.33</v>
      </c>
      <c r="N20" s="72">
        <f t="shared" si="2"/>
        <v>-24.58</v>
      </c>
      <c r="O20" s="72">
        <f t="shared" si="9"/>
        <v>-23.12</v>
      </c>
      <c r="P20" s="74">
        <f t="shared" si="5"/>
        <v>36.4</v>
      </c>
      <c r="Q20" s="72">
        <f t="shared" si="6"/>
        <v>-12.85</v>
      </c>
      <c r="R20" s="72">
        <f t="shared" si="7"/>
        <v>-6.38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6735</v>
      </c>
      <c r="E21" s="68">
        <v>1274</v>
      </c>
      <c r="F21" s="69">
        <f t="shared" si="8"/>
        <v>8323</v>
      </c>
      <c r="G21" s="98">
        <v>12853</v>
      </c>
      <c r="H21" s="68">
        <v>2542</v>
      </c>
      <c r="I21" s="69">
        <v>16295</v>
      </c>
      <c r="J21" s="69">
        <v>512</v>
      </c>
      <c r="K21" s="69">
        <v>137</v>
      </c>
      <c r="L21" s="69">
        <v>833</v>
      </c>
      <c r="M21" s="74">
        <f>ROUND(D21/G21*100-100,2)</f>
        <v>-47.6</v>
      </c>
      <c r="N21" s="72">
        <f>ROUND(E21/H21*100-100,2)</f>
        <v>-49.88</v>
      </c>
      <c r="O21" s="72">
        <f>ROUND(F21/I21*100-100,2)</f>
        <v>-48.92</v>
      </c>
      <c r="P21" s="74">
        <f t="shared" si="5"/>
        <v>1215.43</v>
      </c>
      <c r="Q21" s="72">
        <f t="shared" si="6"/>
        <v>829.93</v>
      </c>
      <c r="R21" s="72">
        <f t="shared" si="7"/>
        <v>899.16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8"/>
        <v>0</v>
      </c>
      <c r="G22" s="99">
        <v>0</v>
      </c>
      <c r="H22" s="99">
        <v>0</v>
      </c>
      <c r="I22" s="69">
        <v>0</v>
      </c>
      <c r="J22" s="69">
        <v>0</v>
      </c>
      <c r="K22" s="69">
        <v>0</v>
      </c>
      <c r="L22" s="69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9582</v>
      </c>
      <c r="E23" s="68">
        <v>5138</v>
      </c>
      <c r="F23" s="69">
        <f t="shared" si="8"/>
        <v>33565</v>
      </c>
      <c r="G23" s="68">
        <v>9493</v>
      </c>
      <c r="H23" s="68">
        <v>5005</v>
      </c>
      <c r="I23" s="69">
        <v>32075</v>
      </c>
      <c r="J23" s="69">
        <v>7125</v>
      </c>
      <c r="K23" s="69">
        <v>4047</v>
      </c>
      <c r="L23" s="69">
        <v>24609</v>
      </c>
      <c r="M23" s="74">
        <f>ROUND(D23/G23*100-100,2)</f>
        <v>0.94</v>
      </c>
      <c r="N23" s="72">
        <f t="shared" si="2"/>
        <v>2.66</v>
      </c>
      <c r="O23" s="72">
        <f t="shared" si="9"/>
        <v>4.6500000000000004</v>
      </c>
      <c r="P23" s="74">
        <f t="shared" si="5"/>
        <v>34.479999999999997</v>
      </c>
      <c r="Q23" s="72">
        <f t="shared" si="6"/>
        <v>26.96</v>
      </c>
      <c r="R23" s="72">
        <f t="shared" si="7"/>
        <v>36.39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7926</v>
      </c>
      <c r="F24" s="69">
        <f t="shared" si="8"/>
        <v>51778</v>
      </c>
      <c r="G24" s="68"/>
      <c r="H24" s="68">
        <v>8931</v>
      </c>
      <c r="I24" s="69">
        <v>57240</v>
      </c>
      <c r="J24" s="70"/>
      <c r="K24" s="69">
        <v>5032</v>
      </c>
      <c r="L24" s="69">
        <v>30601</v>
      </c>
      <c r="M24" s="71" t="s">
        <v>4</v>
      </c>
      <c r="N24" s="72">
        <f t="shared" si="2"/>
        <v>-11.25</v>
      </c>
      <c r="O24" s="72">
        <f t="shared" si="9"/>
        <v>-9.5399999999999991</v>
      </c>
      <c r="P24" s="71" t="s">
        <v>4</v>
      </c>
      <c r="Q24" s="72">
        <f t="shared" si="6"/>
        <v>57.51</v>
      </c>
      <c r="R24" s="72">
        <f t="shared" si="7"/>
        <v>69.2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 t="s">
        <v>7</v>
      </c>
      <c r="D26" s="68"/>
      <c r="E26" s="69">
        <f t="shared" ref="E26:L26" si="10">SUM(E27:E39)</f>
        <v>204723</v>
      </c>
      <c r="F26" s="69">
        <f t="shared" si="10"/>
        <v>1337385</v>
      </c>
      <c r="G26" s="68"/>
      <c r="H26" s="69">
        <f t="shared" si="10"/>
        <v>211506</v>
      </c>
      <c r="I26" s="69">
        <f t="shared" si="10"/>
        <v>1355542</v>
      </c>
      <c r="J26" s="70"/>
      <c r="K26" s="69">
        <f t="shared" si="10"/>
        <v>66406</v>
      </c>
      <c r="L26" s="69">
        <f t="shared" si="10"/>
        <v>403833</v>
      </c>
      <c r="M26" s="71" t="s">
        <v>4</v>
      </c>
      <c r="N26" s="72">
        <f>ROUND(E26/H26*100-100,2)</f>
        <v>-3.21</v>
      </c>
      <c r="O26" s="72">
        <f>ROUND(F26/I26*100-100,2)</f>
        <v>-1.34</v>
      </c>
      <c r="P26" s="71" t="s">
        <v>4</v>
      </c>
      <c r="Q26" s="72">
        <f>ROUND(E26/K26*100-100,2)</f>
        <v>208.29</v>
      </c>
      <c r="R26" s="72">
        <f>ROUND(F26/L26*100-100,2)</f>
        <v>231.17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68">
        <v>0</v>
      </c>
      <c r="E27" s="68">
        <v>0</v>
      </c>
      <c r="F27" s="69">
        <f t="shared" ref="F27:F39" si="11">ROUND(E27/153.076852*1000,0)</f>
        <v>0</v>
      </c>
      <c r="G27" s="68">
        <v>0</v>
      </c>
      <c r="H27" s="68">
        <v>0</v>
      </c>
      <c r="I27" s="69">
        <v>0</v>
      </c>
      <c r="J27" s="69">
        <v>0</v>
      </c>
      <c r="K27" s="69">
        <v>0</v>
      </c>
      <c r="L27" s="69">
        <v>0</v>
      </c>
      <c r="M27" s="74">
        <v>0</v>
      </c>
      <c r="N27" s="72">
        <v>0</v>
      </c>
      <c r="O27" s="72">
        <v>0</v>
      </c>
      <c r="P27" s="74">
        <v>0</v>
      </c>
      <c r="Q27" s="72">
        <v>0</v>
      </c>
      <c r="R27" s="72">
        <v>0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34184</v>
      </c>
      <c r="E28" s="68">
        <v>15726</v>
      </c>
      <c r="F28" s="69">
        <f t="shared" si="11"/>
        <v>102733</v>
      </c>
      <c r="G28" s="68">
        <v>39227</v>
      </c>
      <c r="H28" s="68">
        <v>17869</v>
      </c>
      <c r="I28" s="69">
        <v>114526</v>
      </c>
      <c r="J28" s="69">
        <v>16375</v>
      </c>
      <c r="K28" s="69">
        <v>6376</v>
      </c>
      <c r="L28" s="69">
        <v>38772</v>
      </c>
      <c r="M28" s="74">
        <f t="shared" ref="M28:M35" si="12">ROUND(D28/G28*100-100,2)</f>
        <v>-12.86</v>
      </c>
      <c r="N28" s="72">
        <f t="shared" ref="N28:N39" si="13">ROUND(E28/H28*100-100,2)</f>
        <v>-11.99</v>
      </c>
      <c r="O28" s="72">
        <f t="shared" ref="O28:O39" si="14">ROUND(F28/I28*100-100,2)</f>
        <v>-10.3</v>
      </c>
      <c r="P28" s="74">
        <f t="shared" ref="P28:P37" si="15">ROUND(D28/J28*100-100,2)</f>
        <v>108.76</v>
      </c>
      <c r="Q28" s="72">
        <f t="shared" ref="Q28" si="16">ROUND(E28/K28*100-100,2)</f>
        <v>146.63999999999999</v>
      </c>
      <c r="R28" s="72">
        <f t="shared" ref="R28:R39" si="17">ROUND(F28/L28*100-100,2)</f>
        <v>164.97</v>
      </c>
      <c r="S28" s="94"/>
      <c r="T28" s="91"/>
      <c r="U28" s="91"/>
      <c r="W28" s="1"/>
    </row>
    <row r="29" spans="1:23" x14ac:dyDescent="0.35">
      <c r="A29" s="60"/>
      <c r="B29" s="33" t="s">
        <v>27</v>
      </c>
      <c r="C29" s="33" t="s">
        <v>28</v>
      </c>
      <c r="D29" s="68">
        <v>32459</v>
      </c>
      <c r="E29" s="68">
        <v>24857</v>
      </c>
      <c r="F29" s="69">
        <f t="shared" si="11"/>
        <v>162382</v>
      </c>
      <c r="G29" s="68">
        <v>42127</v>
      </c>
      <c r="H29" s="68">
        <v>28691</v>
      </c>
      <c r="I29" s="69">
        <v>183880</v>
      </c>
      <c r="J29" s="69">
        <v>72786</v>
      </c>
      <c r="K29" s="69">
        <v>8888</v>
      </c>
      <c r="L29" s="69">
        <v>54048</v>
      </c>
      <c r="M29" s="74">
        <f t="shared" si="12"/>
        <v>-22.95</v>
      </c>
      <c r="N29" s="72">
        <f t="shared" si="13"/>
        <v>-13.36</v>
      </c>
      <c r="O29" s="72">
        <f t="shared" si="14"/>
        <v>-11.69</v>
      </c>
      <c r="P29" s="74">
        <f t="shared" si="15"/>
        <v>-55.4</v>
      </c>
      <c r="Q29" s="72">
        <f>ROUND(E29/K29*100-100,2)</f>
        <v>179.67</v>
      </c>
      <c r="R29" s="72">
        <f t="shared" si="17"/>
        <v>200.44</v>
      </c>
      <c r="S29" s="94"/>
      <c r="T29" s="91"/>
      <c r="U29" s="91"/>
      <c r="W29" s="1"/>
    </row>
    <row r="30" spans="1:23" x14ac:dyDescent="0.35">
      <c r="A30" s="60"/>
      <c r="B30" s="33" t="s">
        <v>29</v>
      </c>
      <c r="C30" s="14" t="s">
        <v>9</v>
      </c>
      <c r="D30" s="69">
        <v>0</v>
      </c>
      <c r="E30" s="69">
        <v>0</v>
      </c>
      <c r="F30" s="69">
        <f t="shared" si="11"/>
        <v>0</v>
      </c>
      <c r="G30" s="69">
        <v>49</v>
      </c>
      <c r="H30" s="69">
        <v>10</v>
      </c>
      <c r="I30" s="69">
        <v>64</v>
      </c>
      <c r="J30" s="69">
        <v>0</v>
      </c>
      <c r="K30" s="69">
        <v>0</v>
      </c>
      <c r="L30" s="69">
        <v>0</v>
      </c>
      <c r="M30" s="74">
        <f t="shared" ref="M30" si="18">ROUND(D30/G30*100-100,2)</f>
        <v>-100</v>
      </c>
      <c r="N30" s="72">
        <f t="shared" ref="N30" si="19">ROUND(E30/H30*100-100,2)</f>
        <v>-100</v>
      </c>
      <c r="O30" s="72">
        <f t="shared" ref="O30" si="20">ROUND(F30/I30*100-100,2)</f>
        <v>-100</v>
      </c>
      <c r="P30" s="74">
        <v>0</v>
      </c>
      <c r="Q30" s="74">
        <v>0</v>
      </c>
      <c r="R30" s="74">
        <v>0</v>
      </c>
      <c r="S30" s="94"/>
      <c r="T30" s="91"/>
      <c r="U30" s="91"/>
      <c r="W30" s="1"/>
    </row>
    <row r="31" spans="1:23" x14ac:dyDescent="0.35">
      <c r="A31" s="60"/>
      <c r="B31" s="33" t="s">
        <v>30</v>
      </c>
      <c r="C31" s="14" t="s">
        <v>9</v>
      </c>
      <c r="D31" s="69">
        <v>1370</v>
      </c>
      <c r="E31" s="69">
        <v>526</v>
      </c>
      <c r="F31" s="69">
        <f t="shared" si="11"/>
        <v>3436</v>
      </c>
      <c r="G31" s="69">
        <v>1314</v>
      </c>
      <c r="H31" s="69">
        <v>504</v>
      </c>
      <c r="I31" s="69">
        <v>3228</v>
      </c>
      <c r="J31" s="69">
        <v>527</v>
      </c>
      <c r="K31" s="69">
        <v>183</v>
      </c>
      <c r="L31" s="69">
        <v>1113</v>
      </c>
      <c r="M31" s="74">
        <f t="shared" si="12"/>
        <v>4.26</v>
      </c>
      <c r="N31" s="72">
        <f t="shared" si="13"/>
        <v>4.37</v>
      </c>
      <c r="O31" s="72">
        <f>ROUND(F31/I31*100-100,2)</f>
        <v>6.44</v>
      </c>
      <c r="P31" s="74">
        <f t="shared" si="15"/>
        <v>159.96</v>
      </c>
      <c r="Q31" s="72">
        <f>ROUND(E31/K31*100-100,2)</f>
        <v>187.43</v>
      </c>
      <c r="R31" s="72">
        <f t="shared" si="17"/>
        <v>208.72</v>
      </c>
      <c r="S31" s="94"/>
      <c r="T31" s="91"/>
      <c r="U31" s="91"/>
      <c r="W31" s="1"/>
    </row>
    <row r="32" spans="1:23" x14ac:dyDescent="0.35">
      <c r="A32" s="60"/>
      <c r="B32" s="33" t="s">
        <v>31</v>
      </c>
      <c r="C32" s="33" t="s">
        <v>32</v>
      </c>
      <c r="D32" s="98">
        <v>15551</v>
      </c>
      <c r="E32" s="68">
        <v>52842</v>
      </c>
      <c r="F32" s="69">
        <f t="shared" si="11"/>
        <v>345199</v>
      </c>
      <c r="G32" s="98">
        <v>15663</v>
      </c>
      <c r="H32" s="68">
        <v>48976</v>
      </c>
      <c r="I32" s="69">
        <v>313887</v>
      </c>
      <c r="J32" s="69">
        <v>3855</v>
      </c>
      <c r="K32" s="69">
        <v>15173</v>
      </c>
      <c r="L32" s="69">
        <v>92275</v>
      </c>
      <c r="M32" s="74">
        <f>ROUND(D32/G32*100-100,2)</f>
        <v>-0.72</v>
      </c>
      <c r="N32" s="72">
        <f t="shared" si="13"/>
        <v>7.89</v>
      </c>
      <c r="O32" s="72">
        <f t="shared" si="14"/>
        <v>9.98</v>
      </c>
      <c r="P32" s="74">
        <f>ROUND(D32/J32*100-100,2)</f>
        <v>303.39999999999998</v>
      </c>
      <c r="Q32" s="72">
        <f t="shared" ref="Q32:Q39" si="21">ROUND(E32/K32*100-100,2)</f>
        <v>248.26</v>
      </c>
      <c r="R32" s="72">
        <f t="shared" si="17"/>
        <v>274.10000000000002</v>
      </c>
      <c r="S32" s="94"/>
      <c r="T32" s="91"/>
      <c r="U32" s="91"/>
      <c r="W32" s="1"/>
    </row>
    <row r="33" spans="1:23" x14ac:dyDescent="0.35">
      <c r="A33" s="60"/>
      <c r="B33" s="33" t="s">
        <v>33</v>
      </c>
      <c r="C33" s="14" t="s">
        <v>9</v>
      </c>
      <c r="D33" s="68">
        <v>37678</v>
      </c>
      <c r="E33" s="68">
        <v>36665</v>
      </c>
      <c r="F33" s="69">
        <f t="shared" si="11"/>
        <v>239520</v>
      </c>
      <c r="G33" s="68">
        <v>38305</v>
      </c>
      <c r="H33" s="68">
        <v>36726</v>
      </c>
      <c r="I33" s="69">
        <v>235377</v>
      </c>
      <c r="J33" s="69">
        <v>14292</v>
      </c>
      <c r="K33" s="69">
        <v>12628</v>
      </c>
      <c r="L33" s="69">
        <v>76795</v>
      </c>
      <c r="M33" s="74">
        <f t="shared" si="12"/>
        <v>-1.64</v>
      </c>
      <c r="N33" s="72">
        <f t="shared" si="13"/>
        <v>-0.17</v>
      </c>
      <c r="O33" s="72">
        <f t="shared" si="14"/>
        <v>1.76</v>
      </c>
      <c r="P33" s="74">
        <f t="shared" si="15"/>
        <v>163.63</v>
      </c>
      <c r="Q33" s="72">
        <f t="shared" si="21"/>
        <v>190.35</v>
      </c>
      <c r="R33" s="72">
        <f t="shared" si="17"/>
        <v>211.9</v>
      </c>
      <c r="S33" s="94"/>
      <c r="T33" s="91"/>
      <c r="U33" s="91"/>
      <c r="W33" s="1"/>
    </row>
    <row r="34" spans="1:23" x14ac:dyDescent="0.35">
      <c r="A34" s="60"/>
      <c r="B34" s="33" t="s">
        <v>34</v>
      </c>
      <c r="C34" s="14" t="s">
        <v>9</v>
      </c>
      <c r="D34" s="68">
        <v>18787</v>
      </c>
      <c r="E34" s="68">
        <v>12950</v>
      </c>
      <c r="F34" s="69">
        <f t="shared" si="11"/>
        <v>84598</v>
      </c>
      <c r="G34" s="68">
        <v>18018</v>
      </c>
      <c r="H34" s="68">
        <v>12705</v>
      </c>
      <c r="I34" s="69">
        <v>81425</v>
      </c>
      <c r="J34" s="69">
        <v>4517</v>
      </c>
      <c r="K34" s="69">
        <v>3013</v>
      </c>
      <c r="L34" s="69">
        <v>18326</v>
      </c>
      <c r="M34" s="74">
        <f t="shared" si="12"/>
        <v>4.2699999999999996</v>
      </c>
      <c r="N34" s="72">
        <f t="shared" si="13"/>
        <v>1.93</v>
      </c>
      <c r="O34" s="72">
        <f t="shared" si="14"/>
        <v>3.9</v>
      </c>
      <c r="P34" s="74">
        <f t="shared" si="15"/>
        <v>315.92</v>
      </c>
      <c r="Q34" s="72">
        <f t="shared" si="21"/>
        <v>329.8</v>
      </c>
      <c r="R34" s="72">
        <f t="shared" si="17"/>
        <v>361.63</v>
      </c>
      <c r="S34" s="94"/>
      <c r="T34" s="91"/>
      <c r="U34" s="91"/>
      <c r="W34" s="1"/>
    </row>
    <row r="35" spans="1:23" x14ac:dyDescent="0.35">
      <c r="A35" s="60"/>
      <c r="B35" s="33" t="s">
        <v>35</v>
      </c>
      <c r="C35" s="14" t="s">
        <v>9</v>
      </c>
      <c r="D35" s="68">
        <v>2204</v>
      </c>
      <c r="E35" s="68">
        <v>1005</v>
      </c>
      <c r="F35" s="69">
        <f t="shared" si="11"/>
        <v>6565</v>
      </c>
      <c r="G35" s="68">
        <v>2569</v>
      </c>
      <c r="H35" s="68">
        <v>1081</v>
      </c>
      <c r="I35" s="69">
        <v>6929</v>
      </c>
      <c r="J35" s="69">
        <v>1817</v>
      </c>
      <c r="K35" s="69">
        <v>1043</v>
      </c>
      <c r="L35" s="69">
        <v>6340</v>
      </c>
      <c r="M35" s="74">
        <f t="shared" si="12"/>
        <v>-14.21</v>
      </c>
      <c r="N35" s="72">
        <f t="shared" si="13"/>
        <v>-7.03</v>
      </c>
      <c r="O35" s="72">
        <f t="shared" si="14"/>
        <v>-5.25</v>
      </c>
      <c r="P35" s="74">
        <f t="shared" si="15"/>
        <v>21.3</v>
      </c>
      <c r="Q35" s="72">
        <f t="shared" si="21"/>
        <v>-3.64</v>
      </c>
      <c r="R35" s="72">
        <f t="shared" si="17"/>
        <v>3.55</v>
      </c>
      <c r="S35" s="94"/>
      <c r="T35" s="91"/>
      <c r="U35" s="91"/>
      <c r="W35" s="1"/>
    </row>
    <row r="36" spans="1:23" x14ac:dyDescent="0.35">
      <c r="A36" s="60"/>
      <c r="B36" s="33" t="s">
        <v>36</v>
      </c>
      <c r="C36" s="33" t="s">
        <v>32</v>
      </c>
      <c r="D36" s="76">
        <v>3652</v>
      </c>
      <c r="E36" s="76">
        <v>37296</v>
      </c>
      <c r="F36" s="69">
        <f t="shared" si="11"/>
        <v>243642</v>
      </c>
      <c r="G36" s="76">
        <v>3287</v>
      </c>
      <c r="H36" s="76">
        <v>40058</v>
      </c>
      <c r="I36" s="69">
        <v>256735</v>
      </c>
      <c r="J36" s="69">
        <v>1026</v>
      </c>
      <c r="K36" s="69">
        <v>10096</v>
      </c>
      <c r="L36" s="69">
        <v>61398</v>
      </c>
      <c r="M36" s="74">
        <f>ROUND(D36/G36*100-100,2)</f>
        <v>11.1</v>
      </c>
      <c r="N36" s="72">
        <f t="shared" si="13"/>
        <v>-6.9</v>
      </c>
      <c r="O36" s="72">
        <f t="shared" si="14"/>
        <v>-5.0999999999999996</v>
      </c>
      <c r="P36" s="74">
        <f t="shared" si="15"/>
        <v>255.95</v>
      </c>
      <c r="Q36" s="72">
        <f t="shared" si="21"/>
        <v>269.41000000000003</v>
      </c>
      <c r="R36" s="72">
        <f t="shared" si="17"/>
        <v>296.82</v>
      </c>
      <c r="S36" s="94"/>
      <c r="T36" s="91"/>
      <c r="U36" s="91"/>
      <c r="W36" s="1"/>
    </row>
    <row r="37" spans="1:23" x14ac:dyDescent="0.35">
      <c r="A37" s="60"/>
      <c r="B37" s="33" t="s">
        <v>37</v>
      </c>
      <c r="C37" s="33" t="s">
        <v>28</v>
      </c>
      <c r="D37" s="76">
        <v>7511</v>
      </c>
      <c r="E37" s="68">
        <v>4966</v>
      </c>
      <c r="F37" s="69">
        <f t="shared" si="11"/>
        <v>32441</v>
      </c>
      <c r="G37" s="76">
        <v>9518</v>
      </c>
      <c r="H37" s="68">
        <v>6141</v>
      </c>
      <c r="I37" s="69">
        <v>39356</v>
      </c>
      <c r="J37" s="69">
        <v>17144</v>
      </c>
      <c r="K37" s="69">
        <v>1932</v>
      </c>
      <c r="L37" s="69">
        <v>11750</v>
      </c>
      <c r="M37" s="74">
        <f>ROUND(D37/G37*100-100,2)</f>
        <v>-21.09</v>
      </c>
      <c r="N37" s="72">
        <f t="shared" si="13"/>
        <v>-19.13</v>
      </c>
      <c r="O37" s="72">
        <f t="shared" si="14"/>
        <v>-17.57</v>
      </c>
      <c r="P37" s="74">
        <f t="shared" si="15"/>
        <v>-56.19</v>
      </c>
      <c r="Q37" s="72">
        <f t="shared" si="21"/>
        <v>157.04</v>
      </c>
      <c r="R37" s="72">
        <f t="shared" si="17"/>
        <v>176.09</v>
      </c>
      <c r="S37" s="94"/>
      <c r="T37" s="91"/>
      <c r="U37" s="91"/>
      <c r="W37" s="1"/>
    </row>
    <row r="38" spans="1:23" x14ac:dyDescent="0.35">
      <c r="A38" s="60"/>
      <c r="B38" s="33" t="s">
        <v>111</v>
      </c>
      <c r="C38" s="33" t="s">
        <v>39</v>
      </c>
      <c r="D38" s="68"/>
      <c r="E38" s="68">
        <v>9460</v>
      </c>
      <c r="F38" s="69">
        <f t="shared" si="11"/>
        <v>61799</v>
      </c>
      <c r="G38" s="68"/>
      <c r="H38" s="68">
        <v>9314</v>
      </c>
      <c r="I38" s="69">
        <v>59692</v>
      </c>
      <c r="J38" s="70"/>
      <c r="K38" s="69">
        <v>3460</v>
      </c>
      <c r="L38" s="69">
        <v>21039</v>
      </c>
      <c r="M38" s="74"/>
      <c r="N38" s="72">
        <f t="shared" si="13"/>
        <v>1.57</v>
      </c>
      <c r="O38" s="72">
        <f t="shared" si="14"/>
        <v>3.53</v>
      </c>
      <c r="P38" s="74"/>
      <c r="Q38" s="72">
        <f t="shared" si="21"/>
        <v>173.41</v>
      </c>
      <c r="R38" s="72">
        <f t="shared" si="17"/>
        <v>193.74</v>
      </c>
      <c r="S38" s="94"/>
      <c r="W38" s="1"/>
    </row>
    <row r="39" spans="1:23" x14ac:dyDescent="0.35">
      <c r="A39" s="60"/>
      <c r="B39" s="33" t="s">
        <v>40</v>
      </c>
      <c r="C39" s="33" t="s">
        <v>39</v>
      </c>
      <c r="D39" s="69"/>
      <c r="E39" s="68">
        <v>8430</v>
      </c>
      <c r="F39" s="69">
        <f t="shared" si="11"/>
        <v>55070</v>
      </c>
      <c r="G39" s="69"/>
      <c r="H39" s="68">
        <v>9431</v>
      </c>
      <c r="I39" s="69">
        <v>60443</v>
      </c>
      <c r="J39" s="70"/>
      <c r="K39" s="69">
        <v>3614</v>
      </c>
      <c r="L39" s="69">
        <v>21977</v>
      </c>
      <c r="M39" s="71" t="s">
        <v>4</v>
      </c>
      <c r="N39" s="72">
        <f t="shared" si="13"/>
        <v>-10.61</v>
      </c>
      <c r="O39" s="72">
        <f t="shared" si="14"/>
        <v>-8.89</v>
      </c>
      <c r="P39" s="71" t="s">
        <v>4</v>
      </c>
      <c r="Q39" s="72">
        <f t="shared" si="21"/>
        <v>133.26</v>
      </c>
      <c r="R39" s="72">
        <f t="shared" si="17"/>
        <v>150.58000000000001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41</v>
      </c>
      <c r="B41" s="33" t="s">
        <v>42</v>
      </c>
      <c r="C41" s="33" t="s">
        <v>39</v>
      </c>
      <c r="D41" s="68"/>
      <c r="E41" s="69">
        <f t="shared" ref="E41:L41" si="22">SUM(E42:E45)</f>
        <v>4503</v>
      </c>
      <c r="F41" s="69">
        <f t="shared" si="22"/>
        <v>29416</v>
      </c>
      <c r="G41" s="68"/>
      <c r="H41" s="69">
        <f t="shared" si="22"/>
        <v>86</v>
      </c>
      <c r="I41" s="69">
        <f t="shared" si="22"/>
        <v>549</v>
      </c>
      <c r="J41" s="70"/>
      <c r="K41" s="69">
        <f t="shared" si="22"/>
        <v>1780</v>
      </c>
      <c r="L41" s="69">
        <f t="shared" si="22"/>
        <v>10824</v>
      </c>
      <c r="M41" s="71" t="s">
        <v>4</v>
      </c>
      <c r="N41" s="72">
        <f t="shared" ref="N41" si="23">ROUND(E41/H41*100-100,2)</f>
        <v>5136.05</v>
      </c>
      <c r="O41" s="72">
        <f>ROUND(F41/I41*100-100,2)</f>
        <v>5258.11</v>
      </c>
      <c r="P41" s="71" t="s">
        <v>4</v>
      </c>
      <c r="Q41" s="72">
        <f>ROUND(E41/K41*100-100,2)</f>
        <v>152.97999999999999</v>
      </c>
      <c r="R41" s="72">
        <f t="shared" ref="R41:R43" si="24">ROUND(F41/L41*100-100,2)</f>
        <v>171.77</v>
      </c>
      <c r="S41" s="94"/>
      <c r="T41" s="91"/>
      <c r="U41" s="91"/>
      <c r="W41" s="1"/>
    </row>
    <row r="42" spans="1:23" x14ac:dyDescent="0.35">
      <c r="A42" s="60"/>
      <c r="B42" s="33" t="s">
        <v>43</v>
      </c>
      <c r="C42" s="14" t="s">
        <v>9</v>
      </c>
      <c r="D42" s="99">
        <v>45753</v>
      </c>
      <c r="E42" s="99">
        <v>3258</v>
      </c>
      <c r="F42" s="69">
        <f t="shared" ref="F42:F45" si="25">ROUND(E42/153.076852*1000,0)</f>
        <v>21283</v>
      </c>
      <c r="G42" s="99">
        <v>0</v>
      </c>
      <c r="H42" s="99">
        <v>0</v>
      </c>
      <c r="I42" s="69">
        <v>0</v>
      </c>
      <c r="J42" s="69">
        <v>50412</v>
      </c>
      <c r="K42" s="69">
        <v>1764</v>
      </c>
      <c r="L42" s="69">
        <v>10728</v>
      </c>
      <c r="M42" s="74">
        <v>100</v>
      </c>
      <c r="N42" s="72">
        <v>100</v>
      </c>
      <c r="O42" s="74">
        <v>100</v>
      </c>
      <c r="P42" s="74">
        <f t="shared" ref="P42" si="26">ROUND(D42/J42*100-100,2)</f>
        <v>-9.24</v>
      </c>
      <c r="Q42" s="72">
        <f>ROUND(E42/K42*100-100,2)</f>
        <v>84.69</v>
      </c>
      <c r="R42" s="72">
        <f t="shared" si="24"/>
        <v>98.39</v>
      </c>
      <c r="S42" s="94"/>
      <c r="T42" s="91"/>
      <c r="U42" s="91"/>
      <c r="W42" s="1"/>
    </row>
    <row r="43" spans="1:23" x14ac:dyDescent="0.35">
      <c r="A43" s="60"/>
      <c r="B43" s="102" t="s">
        <v>44</v>
      </c>
      <c r="C43" s="103" t="s">
        <v>9</v>
      </c>
      <c r="D43" s="104">
        <v>7863</v>
      </c>
      <c r="E43" s="99">
        <v>1190</v>
      </c>
      <c r="F43" s="69">
        <f t="shared" si="25"/>
        <v>7774</v>
      </c>
      <c r="G43" s="98">
        <v>437</v>
      </c>
      <c r="H43" s="68">
        <v>86</v>
      </c>
      <c r="I43" s="69">
        <v>549</v>
      </c>
      <c r="J43" s="69">
        <v>88</v>
      </c>
      <c r="K43" s="69">
        <v>16</v>
      </c>
      <c r="L43" s="69">
        <v>96</v>
      </c>
      <c r="M43" s="74">
        <f>ROUND(D43/G43*100-100,2)</f>
        <v>1699.31</v>
      </c>
      <c r="N43" s="72">
        <f t="shared" ref="N43" si="27">ROUND(E43/H43*100-100,2)</f>
        <v>1283.72</v>
      </c>
      <c r="O43" s="74">
        <f t="shared" ref="O43" si="28">ROUND(F43/I43*100-100,2)</f>
        <v>1316.03</v>
      </c>
      <c r="P43" s="74">
        <f>ROUND(D43/J43*100-100,2)</f>
        <v>8835.23</v>
      </c>
      <c r="Q43" s="72">
        <f t="shared" ref="Q43" si="29">ROUND(E43/K43*100-100,2)</f>
        <v>7337.5</v>
      </c>
      <c r="R43" s="72">
        <f t="shared" si="24"/>
        <v>7997.92</v>
      </c>
      <c r="S43" s="94"/>
      <c r="T43" s="91"/>
      <c r="U43" s="91"/>
      <c r="W43" s="1"/>
    </row>
    <row r="44" spans="1:23" x14ac:dyDescent="0.35">
      <c r="A44" s="60"/>
      <c r="B44" s="33" t="s">
        <v>45</v>
      </c>
      <c r="C44" s="14" t="s">
        <v>9</v>
      </c>
      <c r="D44" s="68">
        <v>1079</v>
      </c>
      <c r="E44" s="68">
        <v>55</v>
      </c>
      <c r="F44" s="69">
        <f t="shared" si="25"/>
        <v>359</v>
      </c>
      <c r="G44" s="68">
        <v>0</v>
      </c>
      <c r="H44" s="68">
        <v>0</v>
      </c>
      <c r="I44" s="69">
        <v>0</v>
      </c>
      <c r="J44" s="69">
        <v>0</v>
      </c>
      <c r="K44" s="68">
        <v>0</v>
      </c>
      <c r="L44" s="69">
        <v>0</v>
      </c>
      <c r="M44" s="74">
        <v>100</v>
      </c>
      <c r="N44" s="72">
        <v>100</v>
      </c>
      <c r="O44" s="74">
        <v>100</v>
      </c>
      <c r="P44" s="74">
        <v>100</v>
      </c>
      <c r="Q44" s="72">
        <v>100</v>
      </c>
      <c r="R44" s="72">
        <v>100</v>
      </c>
      <c r="S44" s="94"/>
      <c r="T44" s="91"/>
      <c r="U44" s="91"/>
      <c r="W44" s="1"/>
    </row>
    <row r="45" spans="1:23" x14ac:dyDescent="0.35">
      <c r="A45" s="60"/>
      <c r="B45" s="33" t="s">
        <v>46</v>
      </c>
      <c r="C45" s="14" t="s">
        <v>9</v>
      </c>
      <c r="D45" s="68">
        <v>0</v>
      </c>
      <c r="E45" s="68">
        <v>0</v>
      </c>
      <c r="F45" s="69">
        <f t="shared" si="25"/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74">
        <v>0</v>
      </c>
      <c r="N45" s="72">
        <v>0</v>
      </c>
      <c r="O45" s="74">
        <v>0</v>
      </c>
      <c r="P45" s="74">
        <v>0</v>
      </c>
      <c r="Q45" s="72">
        <v>0</v>
      </c>
      <c r="R45" s="72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47</v>
      </c>
      <c r="B47" s="33" t="s">
        <v>48</v>
      </c>
      <c r="C47" s="33" t="s">
        <v>7</v>
      </c>
      <c r="D47" s="68"/>
      <c r="E47" s="69">
        <f t="shared" ref="E47:L47" si="30">SUM(E48,E49,E53,E64,E68,E72,E73,E74,E75,E80,E88,E89,E90,E91,E92,E94,E93)</f>
        <v>44647</v>
      </c>
      <c r="F47" s="69">
        <f t="shared" si="30"/>
        <v>291664</v>
      </c>
      <c r="G47" s="68"/>
      <c r="H47" s="69">
        <f t="shared" si="30"/>
        <v>55764</v>
      </c>
      <c r="I47" s="69">
        <f t="shared" si="30"/>
        <v>357388</v>
      </c>
      <c r="J47" s="70"/>
      <c r="K47" s="69">
        <f t="shared" si="30"/>
        <v>24108</v>
      </c>
      <c r="L47" s="69">
        <f t="shared" si="30"/>
        <v>146602</v>
      </c>
      <c r="M47" s="71" t="s">
        <v>4</v>
      </c>
      <c r="N47" s="72">
        <f t="shared" ref="N47:N52" si="31">ROUND(E47/H47*100-100,2)</f>
        <v>-19.940000000000001</v>
      </c>
      <c r="O47" s="72">
        <f t="shared" ref="O47:O52" si="32">ROUND(F47/I47*100-100,2)</f>
        <v>-18.39</v>
      </c>
      <c r="P47" s="71" t="s">
        <v>4</v>
      </c>
      <c r="Q47" s="72">
        <f t="shared" ref="Q47:Q52" si="33">ROUND(E47/K47*100-100,2)</f>
        <v>85.2</v>
      </c>
      <c r="R47" s="72">
        <f t="shared" ref="R47:R52" si="34">ROUND(F47/L47*100-100,2)</f>
        <v>98.95</v>
      </c>
      <c r="S47" s="94"/>
      <c r="T47" s="91"/>
      <c r="U47" s="91"/>
      <c r="W47" s="1"/>
    </row>
    <row r="48" spans="1:23" x14ac:dyDescent="0.35">
      <c r="A48" s="60"/>
      <c r="B48" s="33" t="s">
        <v>49</v>
      </c>
      <c r="C48" s="33" t="s">
        <v>28</v>
      </c>
      <c r="D48" s="99">
        <v>127</v>
      </c>
      <c r="E48" s="68">
        <v>856</v>
      </c>
      <c r="F48" s="69">
        <f>ROUND(E48/153.076852*1000,0)</f>
        <v>5592</v>
      </c>
      <c r="G48" s="99">
        <v>160</v>
      </c>
      <c r="H48" s="68">
        <v>1057</v>
      </c>
      <c r="I48" s="69">
        <v>6775</v>
      </c>
      <c r="J48" s="69">
        <v>12</v>
      </c>
      <c r="K48" s="69">
        <v>62</v>
      </c>
      <c r="L48" s="69">
        <v>376</v>
      </c>
      <c r="M48" s="74">
        <f>ROUND(D48/G48*100-100,2)</f>
        <v>-20.63</v>
      </c>
      <c r="N48" s="72">
        <f>ROUND(E48/H48*100-100,2)</f>
        <v>-19.02</v>
      </c>
      <c r="O48" s="72">
        <f>ROUND(F48/I48*100-100,2)</f>
        <v>-17.46</v>
      </c>
      <c r="P48" s="74">
        <f>ROUND(D48/J48*100-100,2)</f>
        <v>958.33</v>
      </c>
      <c r="Q48" s="72">
        <f>ROUND(E48/K48*100-100,2)</f>
        <v>1280.6500000000001</v>
      </c>
      <c r="R48" s="72">
        <f>ROUND(F48/L48*100-100,2)</f>
        <v>1387.23</v>
      </c>
      <c r="S48" s="94"/>
      <c r="T48" s="91"/>
      <c r="U48" s="91"/>
      <c r="W48" s="1"/>
    </row>
    <row r="49" spans="1:24" x14ac:dyDescent="0.35">
      <c r="A49" s="60"/>
      <c r="B49" s="33" t="s">
        <v>50</v>
      </c>
      <c r="C49" s="33" t="s">
        <v>39</v>
      </c>
      <c r="D49" s="68"/>
      <c r="E49" s="69">
        <f t="shared" ref="E49:L49" si="35">SUM(E50:E52)</f>
        <v>3949</v>
      </c>
      <c r="F49" s="69">
        <f t="shared" si="35"/>
        <v>25797</v>
      </c>
      <c r="G49" s="68"/>
      <c r="H49" s="69">
        <f t="shared" si="35"/>
        <v>3697</v>
      </c>
      <c r="I49" s="69">
        <f t="shared" si="35"/>
        <v>23693</v>
      </c>
      <c r="J49" s="70"/>
      <c r="K49" s="69">
        <f t="shared" si="35"/>
        <v>1219</v>
      </c>
      <c r="L49" s="69">
        <f t="shared" si="35"/>
        <v>7411</v>
      </c>
      <c r="M49" s="71" t="s">
        <v>4</v>
      </c>
      <c r="N49" s="72">
        <f t="shared" si="31"/>
        <v>6.82</v>
      </c>
      <c r="O49" s="72">
        <f t="shared" si="32"/>
        <v>8.8800000000000008</v>
      </c>
      <c r="P49" s="71" t="s">
        <v>4</v>
      </c>
      <c r="Q49" s="72">
        <f t="shared" si="33"/>
        <v>223.95</v>
      </c>
      <c r="R49" s="72">
        <f t="shared" si="34"/>
        <v>248.09</v>
      </c>
      <c r="S49" s="94"/>
      <c r="T49" s="91"/>
      <c r="U49" s="91"/>
      <c r="W49" s="1"/>
    </row>
    <row r="50" spans="1:24" x14ac:dyDescent="0.35">
      <c r="A50" s="17"/>
      <c r="B50" s="33" t="s">
        <v>51</v>
      </c>
      <c r="C50" s="33" t="s">
        <v>32</v>
      </c>
      <c r="D50" s="76">
        <v>265</v>
      </c>
      <c r="E50" s="68">
        <v>2090</v>
      </c>
      <c r="F50" s="69">
        <f t="shared" ref="F50:F53" si="36">ROUND(E50/153.076852*1000,0)</f>
        <v>13653</v>
      </c>
      <c r="G50" s="76">
        <v>220</v>
      </c>
      <c r="H50" s="68">
        <v>1778</v>
      </c>
      <c r="I50" s="69">
        <v>11393</v>
      </c>
      <c r="J50" s="69">
        <v>85</v>
      </c>
      <c r="K50" s="69">
        <v>659</v>
      </c>
      <c r="L50" s="69">
        <v>4008</v>
      </c>
      <c r="M50" s="74">
        <f>ROUND(D50/G50*100-100,2)</f>
        <v>20.45</v>
      </c>
      <c r="N50" s="72">
        <f t="shared" si="31"/>
        <v>17.55</v>
      </c>
      <c r="O50" s="72">
        <f t="shared" si="32"/>
        <v>19.84</v>
      </c>
      <c r="P50" s="74">
        <f>ROUND(D50/J50*100-100,2)</f>
        <v>211.76</v>
      </c>
      <c r="Q50" s="72">
        <f t="shared" si="33"/>
        <v>217.15</v>
      </c>
      <c r="R50" s="72">
        <f t="shared" si="34"/>
        <v>240.64</v>
      </c>
      <c r="S50" s="94"/>
      <c r="T50" s="91"/>
      <c r="U50" s="91"/>
      <c r="W50" s="1"/>
    </row>
    <row r="51" spans="1:24" x14ac:dyDescent="0.35">
      <c r="A51" s="17"/>
      <c r="B51" s="33" t="s">
        <v>52</v>
      </c>
      <c r="C51" s="33" t="s">
        <v>32</v>
      </c>
      <c r="D51" s="76">
        <v>120</v>
      </c>
      <c r="E51" s="68">
        <v>732</v>
      </c>
      <c r="F51" s="69">
        <f t="shared" si="36"/>
        <v>4782</v>
      </c>
      <c r="G51" s="76">
        <v>164</v>
      </c>
      <c r="H51" s="68">
        <v>878</v>
      </c>
      <c r="I51" s="69">
        <v>5627</v>
      </c>
      <c r="J51" s="69">
        <v>38</v>
      </c>
      <c r="K51" s="69">
        <v>374</v>
      </c>
      <c r="L51" s="69">
        <v>2273</v>
      </c>
      <c r="M51" s="74">
        <f>ROUND(D51/G51*100-100,2)</f>
        <v>-26.83</v>
      </c>
      <c r="N51" s="72">
        <f t="shared" si="31"/>
        <v>-16.63</v>
      </c>
      <c r="O51" s="72">
        <f t="shared" si="32"/>
        <v>-15.02</v>
      </c>
      <c r="P51" s="74">
        <f>ROUND(D51/J51*100-100,2)</f>
        <v>215.79</v>
      </c>
      <c r="Q51" s="72">
        <f t="shared" si="33"/>
        <v>95.72</v>
      </c>
      <c r="R51" s="72">
        <f t="shared" si="34"/>
        <v>110.38</v>
      </c>
      <c r="S51" s="94"/>
      <c r="T51" s="91"/>
      <c r="U51" s="91"/>
      <c r="W51" s="1"/>
    </row>
    <row r="52" spans="1:24" x14ac:dyDescent="0.35">
      <c r="A52" s="17"/>
      <c r="B52" s="33" t="s">
        <v>53</v>
      </c>
      <c r="C52" s="33" t="s">
        <v>39</v>
      </c>
      <c r="D52" s="76"/>
      <c r="E52" s="68">
        <v>1127</v>
      </c>
      <c r="F52" s="69">
        <f t="shared" si="36"/>
        <v>7362</v>
      </c>
      <c r="G52" s="76"/>
      <c r="H52" s="68">
        <v>1041</v>
      </c>
      <c r="I52" s="69">
        <v>6673</v>
      </c>
      <c r="J52" s="70"/>
      <c r="K52" s="69">
        <v>186</v>
      </c>
      <c r="L52" s="69">
        <v>1130</v>
      </c>
      <c r="M52" s="71" t="s">
        <v>4</v>
      </c>
      <c r="N52" s="72">
        <f t="shared" si="31"/>
        <v>8.26</v>
      </c>
      <c r="O52" s="72">
        <f t="shared" si="32"/>
        <v>10.33</v>
      </c>
      <c r="P52" s="71" t="s">
        <v>4</v>
      </c>
      <c r="Q52" s="72">
        <f t="shared" si="33"/>
        <v>505.91</v>
      </c>
      <c r="R52" s="72">
        <f t="shared" si="34"/>
        <v>551.5</v>
      </c>
      <c r="S52" s="94"/>
      <c r="T52" s="91"/>
      <c r="U52" s="91"/>
      <c r="W52" s="1"/>
    </row>
    <row r="53" spans="1:24" x14ac:dyDescent="0.35">
      <c r="A53" s="60"/>
      <c r="B53" s="33" t="s">
        <v>54</v>
      </c>
      <c r="C53" s="33" t="s">
        <v>28</v>
      </c>
      <c r="D53" s="68">
        <v>1662</v>
      </c>
      <c r="E53" s="68">
        <v>2482</v>
      </c>
      <c r="F53" s="69">
        <f t="shared" si="36"/>
        <v>16214</v>
      </c>
      <c r="G53" s="68">
        <v>1278</v>
      </c>
      <c r="H53" s="68">
        <v>2480</v>
      </c>
      <c r="I53" s="69">
        <v>15892</v>
      </c>
      <c r="J53" s="69">
        <v>1084</v>
      </c>
      <c r="K53" s="69">
        <v>1675</v>
      </c>
      <c r="L53" s="69">
        <v>10188</v>
      </c>
      <c r="M53" s="74">
        <f>ROUND(D53/G53*100-100,2)</f>
        <v>30.05</v>
      </c>
      <c r="N53" s="72">
        <f>ROUND(E53/H53*100-100,2)</f>
        <v>0.08</v>
      </c>
      <c r="O53" s="72">
        <f>ROUND(F53/I53*100-100,2)</f>
        <v>2.0299999999999998</v>
      </c>
      <c r="P53" s="74">
        <f>ROUND(D53/J53*100-100,2)</f>
        <v>53.32</v>
      </c>
      <c r="Q53" s="72">
        <f>ROUND(E53/K53*100-100,2)</f>
        <v>48.18</v>
      </c>
      <c r="R53" s="72">
        <f>ROUND(F53/L53*100-100,2)</f>
        <v>59.15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55</v>
      </c>
      <c r="W55" s="1"/>
    </row>
    <row r="56" spans="1:24" x14ac:dyDescent="0.35">
      <c r="A56" s="37"/>
      <c r="W56" s="1"/>
    </row>
    <row r="57" spans="1:24" x14ac:dyDescent="0.35">
      <c r="A57" s="109" t="s">
        <v>117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W57" s="1"/>
    </row>
    <row r="58" spans="1:24" x14ac:dyDescent="0.35">
      <c r="E58" s="3"/>
      <c r="H58" s="3"/>
      <c r="K58" s="3"/>
      <c r="O58" s="5" t="s">
        <v>106</v>
      </c>
      <c r="W58" s="1"/>
    </row>
    <row r="59" spans="1:24" x14ac:dyDescent="0.35">
      <c r="E59" s="3"/>
      <c r="H59" s="3"/>
      <c r="K59" s="3"/>
      <c r="O59" s="5" t="s">
        <v>112</v>
      </c>
      <c r="W59" s="1"/>
    </row>
    <row r="60" spans="1:24" x14ac:dyDescent="0.35">
      <c r="A60" s="62"/>
      <c r="B60" s="114" t="s">
        <v>98</v>
      </c>
      <c r="C60" s="7" t="s">
        <v>95</v>
      </c>
      <c r="D60" s="111" t="s">
        <v>118</v>
      </c>
      <c r="E60" s="112"/>
      <c r="F60" s="113"/>
      <c r="G60" s="111" t="s">
        <v>127</v>
      </c>
      <c r="H60" s="112"/>
      <c r="I60" s="113"/>
      <c r="J60" s="65" t="s">
        <v>119</v>
      </c>
      <c r="K60" s="66"/>
      <c r="L60" s="67"/>
      <c r="M60" s="8"/>
      <c r="N60" s="9" t="s">
        <v>120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15"/>
      <c r="C61" s="14" t="s">
        <v>96</v>
      </c>
      <c r="D61" s="15" t="s">
        <v>97</v>
      </c>
      <c r="E61" s="117" t="s">
        <v>101</v>
      </c>
      <c r="F61" s="118"/>
      <c r="G61" s="17"/>
      <c r="H61" s="117" t="s">
        <v>101</v>
      </c>
      <c r="I61" s="118"/>
      <c r="J61" s="12"/>
      <c r="K61" s="117" t="s">
        <v>101</v>
      </c>
      <c r="L61" s="118"/>
      <c r="M61" s="107" t="s">
        <v>128</v>
      </c>
      <c r="N61" s="108"/>
      <c r="O61" s="110"/>
      <c r="P61" s="121" t="s">
        <v>121</v>
      </c>
      <c r="Q61" s="122"/>
      <c r="R61" s="122"/>
      <c r="W61" s="1"/>
    </row>
    <row r="62" spans="1:24" x14ac:dyDescent="0.35">
      <c r="A62" s="63" t="s">
        <v>2</v>
      </c>
      <c r="B62" s="115"/>
      <c r="C62" s="14" t="s">
        <v>99</v>
      </c>
      <c r="D62" s="20" t="s">
        <v>100</v>
      </c>
      <c r="E62" s="119"/>
      <c r="F62" s="120"/>
      <c r="G62" s="21" t="s">
        <v>100</v>
      </c>
      <c r="H62" s="119"/>
      <c r="I62" s="120"/>
      <c r="J62" s="22" t="s">
        <v>100</v>
      </c>
      <c r="K62" s="119"/>
      <c r="L62" s="120"/>
      <c r="M62" s="22"/>
      <c r="N62" s="107" t="s">
        <v>101</v>
      </c>
      <c r="O62" s="110"/>
      <c r="P62" s="22" t="s">
        <v>100</v>
      </c>
      <c r="Q62" s="107" t="s">
        <v>101</v>
      </c>
      <c r="R62" s="108"/>
      <c r="W62" s="1"/>
    </row>
    <row r="63" spans="1:24" x14ac:dyDescent="0.35">
      <c r="A63" s="64"/>
      <c r="B63" s="116"/>
      <c r="C63" s="24" t="s">
        <v>102</v>
      </c>
      <c r="D63" s="23"/>
      <c r="E63" s="25" t="s">
        <v>103</v>
      </c>
      <c r="F63" s="26" t="s">
        <v>104</v>
      </c>
      <c r="G63" s="101"/>
      <c r="H63" s="25" t="s">
        <v>103</v>
      </c>
      <c r="I63" s="26" t="s">
        <v>105</v>
      </c>
      <c r="J63" s="28"/>
      <c r="K63" s="25" t="s">
        <v>103</v>
      </c>
      <c r="L63" s="26" t="s">
        <v>105</v>
      </c>
      <c r="M63" s="28"/>
      <c r="N63" s="29" t="s">
        <v>107</v>
      </c>
      <c r="O63" s="30" t="s">
        <v>105</v>
      </c>
      <c r="P63" s="31"/>
      <c r="Q63" s="28" t="s">
        <v>107</v>
      </c>
      <c r="R63" s="47" t="s">
        <v>105</v>
      </c>
      <c r="T63" s="96"/>
      <c r="U63" s="96"/>
      <c r="W63" s="1"/>
      <c r="X63" s="3"/>
    </row>
    <row r="64" spans="1:24" x14ac:dyDescent="0.35">
      <c r="A64" s="38"/>
      <c r="B64" s="37" t="s">
        <v>56</v>
      </c>
      <c r="C64" s="37" t="s">
        <v>7</v>
      </c>
      <c r="D64" s="77"/>
      <c r="E64" s="78">
        <f t="shared" ref="E64:L64" si="37">SUM(E65:E67)</f>
        <v>6135</v>
      </c>
      <c r="F64" s="78">
        <f t="shared" si="37"/>
        <v>40077</v>
      </c>
      <c r="G64" s="77"/>
      <c r="H64" s="78">
        <f t="shared" si="37"/>
        <v>7130</v>
      </c>
      <c r="I64" s="78">
        <f t="shared" si="37"/>
        <v>45696</v>
      </c>
      <c r="J64" s="79"/>
      <c r="K64" s="78">
        <f t="shared" si="37"/>
        <v>1954</v>
      </c>
      <c r="L64" s="78">
        <f t="shared" si="37"/>
        <v>11882</v>
      </c>
      <c r="M64" s="80" t="s">
        <v>57</v>
      </c>
      <c r="N64" s="81">
        <f t="shared" ref="N64:N83" si="38">ROUND(E64/H64*100-100,2)</f>
        <v>-13.96</v>
      </c>
      <c r="O64" s="81">
        <f t="shared" ref="O64:O83" si="39">ROUND(F64/I64*100-100,2)</f>
        <v>-12.3</v>
      </c>
      <c r="P64" s="80" t="s">
        <v>57</v>
      </c>
      <c r="Q64" s="81">
        <f t="shared" ref="Q64:Q83" si="40">ROUND(E64/K64*100-100,2)</f>
        <v>213.97</v>
      </c>
      <c r="R64" s="81">
        <f t="shared" ref="R64:R83" si="41">ROUND(F64/L64*100-100,2)</f>
        <v>237.29</v>
      </c>
      <c r="W64" s="1"/>
      <c r="X64" s="3"/>
    </row>
    <row r="65" spans="1:24" x14ac:dyDescent="0.35">
      <c r="B65" s="37" t="s">
        <v>58</v>
      </c>
      <c r="C65" s="32" t="s">
        <v>59</v>
      </c>
      <c r="D65" s="77">
        <v>110</v>
      </c>
      <c r="E65" s="77">
        <v>2961</v>
      </c>
      <c r="F65" s="69">
        <f t="shared" ref="F65:F67" si="42">ROUND(E65/153.076852*1000,0)</f>
        <v>19343</v>
      </c>
      <c r="G65" s="77">
        <v>125</v>
      </c>
      <c r="H65" s="77">
        <v>3089</v>
      </c>
      <c r="I65" s="69">
        <v>19799</v>
      </c>
      <c r="J65" s="82">
        <v>27</v>
      </c>
      <c r="K65" s="82">
        <v>809</v>
      </c>
      <c r="L65" s="82">
        <v>4919</v>
      </c>
      <c r="M65" s="83">
        <f>ROUND(D65/G65*100-100,2)</f>
        <v>-12</v>
      </c>
      <c r="N65" s="81">
        <f t="shared" si="38"/>
        <v>-4.1399999999999997</v>
      </c>
      <c r="O65" s="81">
        <f t="shared" si="39"/>
        <v>-2.2999999999999998</v>
      </c>
      <c r="P65" s="83">
        <f>ROUND(D65/J65*100-100,2)</f>
        <v>307.41000000000003</v>
      </c>
      <c r="Q65" s="81">
        <f t="shared" si="40"/>
        <v>266.01</v>
      </c>
      <c r="R65" s="81">
        <f t="shared" si="41"/>
        <v>293.23</v>
      </c>
      <c r="T65" s="91"/>
      <c r="U65" s="91"/>
      <c r="W65" s="1"/>
    </row>
    <row r="66" spans="1:24" x14ac:dyDescent="0.35">
      <c r="B66" s="37" t="s">
        <v>60</v>
      </c>
      <c r="C66" s="32" t="s">
        <v>59</v>
      </c>
      <c r="D66" s="77">
        <v>450</v>
      </c>
      <c r="E66" s="77">
        <v>2969</v>
      </c>
      <c r="F66" s="69">
        <f t="shared" si="42"/>
        <v>19395</v>
      </c>
      <c r="G66" s="77">
        <v>725</v>
      </c>
      <c r="H66" s="77">
        <v>3836</v>
      </c>
      <c r="I66" s="69">
        <v>24584</v>
      </c>
      <c r="J66" s="82">
        <v>149</v>
      </c>
      <c r="K66" s="82">
        <v>1086</v>
      </c>
      <c r="L66" s="82">
        <v>6605</v>
      </c>
      <c r="M66" s="83">
        <f>ROUND(D66/G66*100-100,2)</f>
        <v>-37.93</v>
      </c>
      <c r="N66" s="81">
        <f t="shared" si="38"/>
        <v>-22.6</v>
      </c>
      <c r="O66" s="81">
        <f t="shared" si="39"/>
        <v>-21.11</v>
      </c>
      <c r="P66" s="83">
        <f>ROUND(D66/J66*100-100,2)</f>
        <v>202.01</v>
      </c>
      <c r="Q66" s="81">
        <f t="shared" si="40"/>
        <v>173.39</v>
      </c>
      <c r="R66" s="81">
        <f t="shared" si="41"/>
        <v>193.64</v>
      </c>
      <c r="T66" s="91"/>
      <c r="U66" s="91"/>
      <c r="W66" s="1"/>
    </row>
    <row r="67" spans="1:24" x14ac:dyDescent="0.35">
      <c r="B67" s="37" t="s">
        <v>61</v>
      </c>
      <c r="C67" s="37" t="s">
        <v>7</v>
      </c>
      <c r="D67" s="77"/>
      <c r="E67" s="77">
        <v>205</v>
      </c>
      <c r="F67" s="69">
        <f t="shared" si="42"/>
        <v>1339</v>
      </c>
      <c r="G67" s="77"/>
      <c r="H67" s="77">
        <v>205</v>
      </c>
      <c r="I67" s="69">
        <v>1313</v>
      </c>
      <c r="J67" s="79"/>
      <c r="K67" s="82">
        <v>59</v>
      </c>
      <c r="L67" s="82">
        <v>358</v>
      </c>
      <c r="M67" s="80" t="s">
        <v>57</v>
      </c>
      <c r="N67" s="81">
        <f t="shared" si="38"/>
        <v>0</v>
      </c>
      <c r="O67" s="81">
        <f t="shared" si="39"/>
        <v>1.98</v>
      </c>
      <c r="P67" s="80" t="s">
        <v>57</v>
      </c>
      <c r="Q67" s="81">
        <f t="shared" si="40"/>
        <v>247.46</v>
      </c>
      <c r="R67" s="81">
        <f t="shared" si="41"/>
        <v>274.02</v>
      </c>
      <c r="T67" s="91"/>
      <c r="U67" s="91"/>
      <c r="W67" s="1"/>
    </row>
    <row r="68" spans="1:24" x14ac:dyDescent="0.35">
      <c r="A68" s="38"/>
      <c r="B68" s="37" t="s">
        <v>62</v>
      </c>
      <c r="C68" s="37" t="s">
        <v>63</v>
      </c>
      <c r="D68" s="78">
        <f t="shared" ref="D68:L68" si="43">SUM(D69:D71)</f>
        <v>1418</v>
      </c>
      <c r="E68" s="78">
        <f t="shared" si="43"/>
        <v>1287</v>
      </c>
      <c r="F68" s="78">
        <f t="shared" si="43"/>
        <v>8408</v>
      </c>
      <c r="G68" s="78">
        <f t="shared" si="43"/>
        <v>1724</v>
      </c>
      <c r="H68" s="78">
        <f t="shared" si="43"/>
        <v>1701</v>
      </c>
      <c r="I68" s="78">
        <f t="shared" si="43"/>
        <v>10900</v>
      </c>
      <c r="J68" s="78">
        <f t="shared" si="43"/>
        <v>413</v>
      </c>
      <c r="K68" s="78">
        <f t="shared" si="43"/>
        <v>670</v>
      </c>
      <c r="L68" s="78">
        <f t="shared" si="43"/>
        <v>4079</v>
      </c>
      <c r="M68" s="83">
        <f>ROUND(D68/G68*100-100,2)</f>
        <v>-17.75</v>
      </c>
      <c r="N68" s="81">
        <f t="shared" si="38"/>
        <v>-24.34</v>
      </c>
      <c r="O68" s="81">
        <f t="shared" si="39"/>
        <v>-22.86</v>
      </c>
      <c r="P68" s="83">
        <f>ROUND(D68/J68*100-100,2)</f>
        <v>243.34</v>
      </c>
      <c r="Q68" s="81">
        <f t="shared" si="40"/>
        <v>92.09</v>
      </c>
      <c r="R68" s="81">
        <f t="shared" si="41"/>
        <v>106.13</v>
      </c>
      <c r="T68" s="91"/>
      <c r="U68" s="91"/>
      <c r="W68" s="1"/>
    </row>
    <row r="69" spans="1:24" x14ac:dyDescent="0.35">
      <c r="A69" s="38"/>
      <c r="B69" s="37" t="s">
        <v>64</v>
      </c>
      <c r="C69" s="37" t="s">
        <v>63</v>
      </c>
      <c r="D69" s="77">
        <v>540</v>
      </c>
      <c r="E69" s="77">
        <v>942</v>
      </c>
      <c r="F69" s="69">
        <f t="shared" ref="F69:F74" si="44">ROUND(E69/153.076852*1000,0)</f>
        <v>6154</v>
      </c>
      <c r="G69" s="77">
        <v>641</v>
      </c>
      <c r="H69" s="77">
        <v>1275</v>
      </c>
      <c r="I69" s="69">
        <v>8169</v>
      </c>
      <c r="J69" s="82">
        <v>208</v>
      </c>
      <c r="K69" s="82">
        <v>552</v>
      </c>
      <c r="L69" s="82">
        <v>3358</v>
      </c>
      <c r="M69" s="83">
        <f>ROUND(D69/G69*100-100,2)</f>
        <v>-15.76</v>
      </c>
      <c r="N69" s="81">
        <f t="shared" si="38"/>
        <v>-26.12</v>
      </c>
      <c r="O69" s="81">
        <f t="shared" si="39"/>
        <v>-24.67</v>
      </c>
      <c r="P69" s="83">
        <f>ROUND(D69/J69*100-100,2)</f>
        <v>159.62</v>
      </c>
      <c r="Q69" s="81">
        <f t="shared" si="40"/>
        <v>70.650000000000006</v>
      </c>
      <c r="R69" s="81">
        <f t="shared" si="41"/>
        <v>83.26</v>
      </c>
      <c r="T69" s="91"/>
      <c r="U69" s="91"/>
      <c r="W69" s="1"/>
      <c r="X69" s="3"/>
    </row>
    <row r="70" spans="1:24" x14ac:dyDescent="0.35">
      <c r="A70" s="38"/>
      <c r="B70" s="37" t="s">
        <v>65</v>
      </c>
      <c r="C70" s="37" t="s">
        <v>63</v>
      </c>
      <c r="D70" s="77">
        <v>6</v>
      </c>
      <c r="E70" s="77">
        <v>9</v>
      </c>
      <c r="F70" s="69">
        <f t="shared" si="44"/>
        <v>59</v>
      </c>
      <c r="G70" s="77">
        <v>23</v>
      </c>
      <c r="H70" s="77">
        <v>22</v>
      </c>
      <c r="I70" s="69">
        <v>143</v>
      </c>
      <c r="J70" s="82">
        <v>1</v>
      </c>
      <c r="K70" s="82">
        <v>1</v>
      </c>
      <c r="L70" s="82">
        <v>7</v>
      </c>
      <c r="M70" s="83">
        <f>ROUND(D70/G70*100-100,2)</f>
        <v>-73.91</v>
      </c>
      <c r="N70" s="81">
        <f t="shared" ref="N70" si="45">ROUND(E70/H70*100-100,2)</f>
        <v>-59.09</v>
      </c>
      <c r="O70" s="81">
        <f t="shared" ref="O70" si="46">ROUND(F70/I70*100-100,2)</f>
        <v>-58.74</v>
      </c>
      <c r="P70" s="83">
        <f>ROUND(D70/J70*100-100,2)</f>
        <v>500</v>
      </c>
      <c r="Q70" s="81">
        <f>ROUND(E70/K70*100-100,2)</f>
        <v>800</v>
      </c>
      <c r="R70" s="81">
        <f t="shared" ref="R70" si="47">ROUND(F70/L70*100-100,2)</f>
        <v>742.86</v>
      </c>
      <c r="T70" s="91"/>
      <c r="U70" s="91"/>
      <c r="W70" s="1"/>
      <c r="X70" s="3"/>
    </row>
    <row r="71" spans="1:24" x14ac:dyDescent="0.35">
      <c r="A71" s="38"/>
      <c r="B71" s="37" t="s">
        <v>66</v>
      </c>
      <c r="C71" s="37" t="s">
        <v>63</v>
      </c>
      <c r="D71" s="77">
        <v>872</v>
      </c>
      <c r="E71" s="77">
        <v>336</v>
      </c>
      <c r="F71" s="69">
        <f t="shared" si="44"/>
        <v>2195</v>
      </c>
      <c r="G71" s="77">
        <v>1060</v>
      </c>
      <c r="H71" s="77">
        <v>404</v>
      </c>
      <c r="I71" s="69">
        <v>2588</v>
      </c>
      <c r="J71" s="82">
        <v>204</v>
      </c>
      <c r="K71" s="82">
        <v>117</v>
      </c>
      <c r="L71" s="82">
        <v>714</v>
      </c>
      <c r="M71" s="83">
        <f>ROUND(D71/G71*100-100,2)</f>
        <v>-17.739999999999998</v>
      </c>
      <c r="N71" s="81">
        <f t="shared" si="38"/>
        <v>-16.829999999999998</v>
      </c>
      <c r="O71" s="81">
        <f t="shared" si="39"/>
        <v>-15.19</v>
      </c>
      <c r="P71" s="83">
        <f>ROUND(D71/J71*100-100,2)</f>
        <v>327.45</v>
      </c>
      <c r="Q71" s="81">
        <f>ROUND(E71/K71*100-100,2)</f>
        <v>187.18</v>
      </c>
      <c r="R71" s="81">
        <f t="shared" si="41"/>
        <v>207.42</v>
      </c>
      <c r="T71" s="91"/>
      <c r="U71" s="91"/>
      <c r="W71" s="1"/>
      <c r="X71" s="3"/>
    </row>
    <row r="72" spans="1:24" x14ac:dyDescent="0.35">
      <c r="A72" s="38"/>
      <c r="B72" s="37" t="s">
        <v>67</v>
      </c>
      <c r="C72" s="37" t="s">
        <v>7</v>
      </c>
      <c r="D72" s="77"/>
      <c r="E72" s="77">
        <v>5474</v>
      </c>
      <c r="F72" s="69">
        <f t="shared" si="44"/>
        <v>35760</v>
      </c>
      <c r="G72" s="77"/>
      <c r="H72" s="77">
        <v>6154</v>
      </c>
      <c r="I72" s="69">
        <v>39441</v>
      </c>
      <c r="J72" s="79"/>
      <c r="K72" s="82">
        <v>1987</v>
      </c>
      <c r="L72" s="82">
        <v>12086</v>
      </c>
      <c r="M72" s="80" t="s">
        <v>57</v>
      </c>
      <c r="N72" s="81">
        <f t="shared" si="38"/>
        <v>-11.05</v>
      </c>
      <c r="O72" s="81">
        <f t="shared" si="39"/>
        <v>-9.33</v>
      </c>
      <c r="P72" s="80" t="s">
        <v>57</v>
      </c>
      <c r="Q72" s="81">
        <f t="shared" si="40"/>
        <v>175.49</v>
      </c>
      <c r="R72" s="81">
        <f t="shared" si="41"/>
        <v>195.88</v>
      </c>
      <c r="T72" s="91"/>
      <c r="U72" s="91"/>
      <c r="W72" s="1"/>
      <c r="X72" s="3"/>
    </row>
    <row r="73" spans="1:24" x14ac:dyDescent="0.35">
      <c r="A73" s="38"/>
      <c r="B73" s="37" t="s">
        <v>68</v>
      </c>
      <c r="C73" s="37" t="s">
        <v>7</v>
      </c>
      <c r="D73" s="77"/>
      <c r="E73" s="77">
        <v>1283</v>
      </c>
      <c r="F73" s="69">
        <f t="shared" si="44"/>
        <v>8381</v>
      </c>
      <c r="G73" s="77"/>
      <c r="H73" s="77">
        <v>1623</v>
      </c>
      <c r="I73" s="69">
        <v>10402</v>
      </c>
      <c r="J73" s="79"/>
      <c r="K73" s="82">
        <v>354</v>
      </c>
      <c r="L73" s="82">
        <v>2151</v>
      </c>
      <c r="M73" s="80" t="s">
        <v>57</v>
      </c>
      <c r="N73" s="81">
        <f t="shared" si="38"/>
        <v>-20.95</v>
      </c>
      <c r="O73" s="81">
        <f t="shared" si="39"/>
        <v>-19.43</v>
      </c>
      <c r="P73" s="80" t="s">
        <v>57</v>
      </c>
      <c r="Q73" s="81">
        <f t="shared" si="40"/>
        <v>262.43</v>
      </c>
      <c r="R73" s="81">
        <f t="shared" si="41"/>
        <v>289.63</v>
      </c>
      <c r="T73" s="91"/>
      <c r="U73" s="91"/>
      <c r="W73" s="1"/>
    </row>
    <row r="74" spans="1:24" x14ac:dyDescent="0.35">
      <c r="A74" s="38"/>
      <c r="B74" s="37" t="s">
        <v>69</v>
      </c>
      <c r="C74" s="37" t="s">
        <v>70</v>
      </c>
      <c r="D74" s="77">
        <v>155</v>
      </c>
      <c r="E74" s="77">
        <v>62</v>
      </c>
      <c r="F74" s="69">
        <f t="shared" si="44"/>
        <v>405</v>
      </c>
      <c r="G74" s="77">
        <v>470</v>
      </c>
      <c r="H74" s="77">
        <v>146</v>
      </c>
      <c r="I74" s="69">
        <v>939</v>
      </c>
      <c r="J74" s="82">
        <v>18</v>
      </c>
      <c r="K74" s="82">
        <v>11</v>
      </c>
      <c r="L74" s="82">
        <v>64</v>
      </c>
      <c r="M74" s="83">
        <f>ROUND(D74/G74*100-100,2)</f>
        <v>-67.02</v>
      </c>
      <c r="N74" s="81">
        <f>ROUND(E74/H74*100-100,2)</f>
        <v>-57.53</v>
      </c>
      <c r="O74" s="81">
        <f>ROUND(F74/I74*100-100,2)</f>
        <v>-56.87</v>
      </c>
      <c r="P74" s="83">
        <f>ROUND(D74/J74*100-100,2)</f>
        <v>761.11</v>
      </c>
      <c r="Q74" s="81">
        <f>ROUND(E74/K74*100-100,2)</f>
        <v>463.64</v>
      </c>
      <c r="R74" s="81">
        <f>ROUND(F74/L74*100-100,2)</f>
        <v>532.80999999999995</v>
      </c>
      <c r="T74" s="91"/>
      <c r="U74" s="91"/>
      <c r="W74" s="1"/>
    </row>
    <row r="75" spans="1:24" x14ac:dyDescent="0.35">
      <c r="A75" s="38"/>
      <c r="B75" s="37" t="s">
        <v>71</v>
      </c>
      <c r="C75" s="37" t="s">
        <v>7</v>
      </c>
      <c r="D75" s="77"/>
      <c r="E75" s="78">
        <f t="shared" ref="E75:L75" si="48">SUM(E76:E79)</f>
        <v>16389</v>
      </c>
      <c r="F75" s="78">
        <f t="shared" si="48"/>
        <v>107065</v>
      </c>
      <c r="G75" s="77"/>
      <c r="H75" s="78">
        <f t="shared" si="48"/>
        <v>23025</v>
      </c>
      <c r="I75" s="78">
        <f t="shared" si="48"/>
        <v>147566</v>
      </c>
      <c r="J75" s="79"/>
      <c r="K75" s="78">
        <f t="shared" si="48"/>
        <v>12254</v>
      </c>
      <c r="L75" s="78">
        <f t="shared" si="48"/>
        <v>74522</v>
      </c>
      <c r="M75" s="80" t="s">
        <v>57</v>
      </c>
      <c r="N75" s="81">
        <f t="shared" si="38"/>
        <v>-28.82</v>
      </c>
      <c r="O75" s="81">
        <f t="shared" si="39"/>
        <v>-27.45</v>
      </c>
      <c r="P75" s="83"/>
      <c r="Q75" s="81">
        <f t="shared" si="40"/>
        <v>33.74</v>
      </c>
      <c r="R75" s="81">
        <f t="shared" si="41"/>
        <v>43.67</v>
      </c>
      <c r="T75" s="91"/>
      <c r="U75" s="91"/>
      <c r="W75" s="1"/>
    </row>
    <row r="76" spans="1:24" x14ac:dyDescent="0.35">
      <c r="A76" s="37"/>
      <c r="B76" s="37" t="s">
        <v>72</v>
      </c>
      <c r="C76" s="37" t="s">
        <v>70</v>
      </c>
      <c r="D76" s="77">
        <v>0</v>
      </c>
      <c r="E76" s="77">
        <v>0</v>
      </c>
      <c r="F76" s="69">
        <f t="shared" ref="F76:F79" si="49">ROUND(E76/153.076852*1000,0)</f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73</v>
      </c>
      <c r="C77" s="37" t="s">
        <v>70</v>
      </c>
      <c r="D77" s="77">
        <v>14099</v>
      </c>
      <c r="E77" s="77">
        <v>2960</v>
      </c>
      <c r="F77" s="69">
        <f t="shared" si="49"/>
        <v>19337</v>
      </c>
      <c r="G77" s="77">
        <v>19378</v>
      </c>
      <c r="H77" s="77">
        <v>3733</v>
      </c>
      <c r="I77" s="69">
        <v>23925</v>
      </c>
      <c r="J77" s="82">
        <v>27688</v>
      </c>
      <c r="K77" s="82">
        <v>4402</v>
      </c>
      <c r="L77" s="82">
        <v>26769</v>
      </c>
      <c r="M77" s="83">
        <f>ROUND(D77/G77*100-100,2)</f>
        <v>-27.24</v>
      </c>
      <c r="N77" s="81">
        <f t="shared" si="38"/>
        <v>-20.71</v>
      </c>
      <c r="O77" s="81">
        <f t="shared" si="39"/>
        <v>-19.18</v>
      </c>
      <c r="P77" s="83">
        <f>ROUND(D77/J77*100-100,2)</f>
        <v>-49.08</v>
      </c>
      <c r="Q77" s="81">
        <f t="shared" si="40"/>
        <v>-32.76</v>
      </c>
      <c r="R77" s="81">
        <f t="shared" si="41"/>
        <v>-27.76</v>
      </c>
      <c r="T77" s="91"/>
      <c r="U77" s="91"/>
      <c r="W77" s="1"/>
    </row>
    <row r="78" spans="1:24" x14ac:dyDescent="0.35">
      <c r="A78" s="37"/>
      <c r="B78" s="37" t="s">
        <v>74</v>
      </c>
      <c r="C78" s="37" t="s">
        <v>70</v>
      </c>
      <c r="D78" s="77">
        <v>2500</v>
      </c>
      <c r="E78" s="77">
        <v>2958</v>
      </c>
      <c r="F78" s="69">
        <f t="shared" si="49"/>
        <v>19324</v>
      </c>
      <c r="G78" s="77">
        <v>3138</v>
      </c>
      <c r="H78" s="77">
        <v>3556</v>
      </c>
      <c r="I78" s="69">
        <v>22788</v>
      </c>
      <c r="J78" s="82">
        <v>1049</v>
      </c>
      <c r="K78" s="82">
        <v>1700</v>
      </c>
      <c r="L78" s="82">
        <v>10339</v>
      </c>
      <c r="M78" s="83">
        <f>ROUND(D78/G78*100-100,2)</f>
        <v>-20.329999999999998</v>
      </c>
      <c r="N78" s="81">
        <f t="shared" si="38"/>
        <v>-16.82</v>
      </c>
      <c r="O78" s="81">
        <f t="shared" si="39"/>
        <v>-15.2</v>
      </c>
      <c r="P78" s="83">
        <f>ROUND(D78/J78*100-100,2)</f>
        <v>138.32</v>
      </c>
      <c r="Q78" s="81">
        <f t="shared" si="40"/>
        <v>74</v>
      </c>
      <c r="R78" s="81">
        <f t="shared" si="41"/>
        <v>86.9</v>
      </c>
      <c r="T78" s="91"/>
      <c r="U78" s="91"/>
      <c r="W78" s="1"/>
    </row>
    <row r="79" spans="1:24" x14ac:dyDescent="0.35">
      <c r="A79" s="37"/>
      <c r="B79" s="37" t="s">
        <v>75</v>
      </c>
      <c r="C79" s="37" t="s">
        <v>7</v>
      </c>
      <c r="D79" s="77"/>
      <c r="E79" s="77">
        <v>10471</v>
      </c>
      <c r="F79" s="69">
        <f t="shared" si="49"/>
        <v>68404</v>
      </c>
      <c r="G79" s="77"/>
      <c r="H79" s="77">
        <v>15736</v>
      </c>
      <c r="I79" s="69">
        <v>100853</v>
      </c>
      <c r="J79" s="79"/>
      <c r="K79" s="82">
        <v>6152</v>
      </c>
      <c r="L79" s="82">
        <v>37414</v>
      </c>
      <c r="M79" s="80" t="s">
        <v>57</v>
      </c>
      <c r="N79" s="81">
        <f t="shared" si="38"/>
        <v>-33.46</v>
      </c>
      <c r="O79" s="81">
        <f t="shared" si="39"/>
        <v>-32.17</v>
      </c>
      <c r="P79" s="80" t="s">
        <v>57</v>
      </c>
      <c r="Q79" s="81">
        <f t="shared" si="40"/>
        <v>70.2</v>
      </c>
      <c r="R79" s="81">
        <f t="shared" si="41"/>
        <v>82.83</v>
      </c>
      <c r="T79" s="91"/>
      <c r="U79" s="91"/>
      <c r="W79" s="1"/>
    </row>
    <row r="80" spans="1:24" x14ac:dyDescent="0.35">
      <c r="A80" s="38"/>
      <c r="B80" s="37" t="s">
        <v>76</v>
      </c>
      <c r="C80" s="37" t="s">
        <v>7</v>
      </c>
      <c r="D80" s="77"/>
      <c r="E80" s="78">
        <f t="shared" ref="E80:L80" si="50">SUM(E81:E87)</f>
        <v>2823</v>
      </c>
      <c r="F80" s="78">
        <f t="shared" si="50"/>
        <v>18442</v>
      </c>
      <c r="G80" s="77"/>
      <c r="H80" s="78">
        <f t="shared" si="50"/>
        <v>3842</v>
      </c>
      <c r="I80" s="78">
        <f t="shared" si="50"/>
        <v>24622</v>
      </c>
      <c r="J80" s="79"/>
      <c r="K80" s="78">
        <f t="shared" si="50"/>
        <v>1183</v>
      </c>
      <c r="L80" s="78">
        <f t="shared" si="50"/>
        <v>7187</v>
      </c>
      <c r="M80" s="80" t="s">
        <v>57</v>
      </c>
      <c r="N80" s="81">
        <f t="shared" si="38"/>
        <v>-26.52</v>
      </c>
      <c r="O80" s="81">
        <f t="shared" si="39"/>
        <v>-25.1</v>
      </c>
      <c r="P80" s="80" t="s">
        <v>57</v>
      </c>
      <c r="Q80" s="81">
        <f t="shared" si="40"/>
        <v>138.63</v>
      </c>
      <c r="R80" s="81">
        <f t="shared" si="41"/>
        <v>156.6</v>
      </c>
      <c r="T80" s="91"/>
      <c r="U80" s="91"/>
      <c r="W80" s="1"/>
    </row>
    <row r="81" spans="1:23" x14ac:dyDescent="0.35">
      <c r="A81" s="37"/>
      <c r="B81" s="37" t="s">
        <v>77</v>
      </c>
      <c r="C81" s="32" t="s">
        <v>78</v>
      </c>
      <c r="D81" s="77">
        <v>260</v>
      </c>
      <c r="E81" s="77">
        <v>654</v>
      </c>
      <c r="F81" s="69">
        <f t="shared" ref="F81:F83" si="51">ROUND(E81/153.076852*1000,0)</f>
        <v>4272</v>
      </c>
      <c r="G81" s="77">
        <v>280</v>
      </c>
      <c r="H81" s="77">
        <v>657</v>
      </c>
      <c r="I81" s="69">
        <v>4212</v>
      </c>
      <c r="J81" s="82">
        <v>71</v>
      </c>
      <c r="K81" s="82">
        <v>212</v>
      </c>
      <c r="L81" s="82">
        <v>1291</v>
      </c>
      <c r="M81" s="83">
        <f>ROUND(D81/G81*100-100,2)</f>
        <v>-7.14</v>
      </c>
      <c r="N81" s="81">
        <f>ROUND(E81/H81*100-100,2)</f>
        <v>-0.46</v>
      </c>
      <c r="O81" s="81">
        <f>ROUND(F81/I81*100-100,2)</f>
        <v>1.42</v>
      </c>
      <c r="P81" s="83">
        <f>ROUND(D81/J81*100-100,2)</f>
        <v>266.2</v>
      </c>
      <c r="Q81" s="81">
        <f>ROUND(E81/K81*100-100,2)</f>
        <v>208.49</v>
      </c>
      <c r="R81" s="81">
        <f>ROUND(F81/L81*100-100,2)</f>
        <v>230.91</v>
      </c>
      <c r="T81" s="91"/>
      <c r="U81" s="91"/>
      <c r="W81" s="1"/>
    </row>
    <row r="82" spans="1:23" x14ac:dyDescent="0.35">
      <c r="A82" s="37"/>
      <c r="B82" s="37" t="s">
        <v>79</v>
      </c>
      <c r="C82" s="37" t="s">
        <v>7</v>
      </c>
      <c r="D82" s="77"/>
      <c r="E82" s="77">
        <v>204</v>
      </c>
      <c r="F82" s="69">
        <f t="shared" si="51"/>
        <v>1333</v>
      </c>
      <c r="G82" s="77"/>
      <c r="H82" s="77">
        <v>265</v>
      </c>
      <c r="I82" s="69">
        <v>1696</v>
      </c>
      <c r="J82" s="79"/>
      <c r="K82" s="82">
        <v>92</v>
      </c>
      <c r="L82" s="82">
        <v>558</v>
      </c>
      <c r="M82" s="80" t="s">
        <v>57</v>
      </c>
      <c r="N82" s="81">
        <f t="shared" si="38"/>
        <v>-23.02</v>
      </c>
      <c r="O82" s="81">
        <f t="shared" si="39"/>
        <v>-21.4</v>
      </c>
      <c r="P82" s="83"/>
      <c r="Q82" s="81">
        <f>ROUND(E82/K82*100-100,2)</f>
        <v>121.74</v>
      </c>
      <c r="R82" s="81">
        <f t="shared" si="41"/>
        <v>138.88999999999999</v>
      </c>
      <c r="T82" s="91"/>
      <c r="U82" s="91"/>
      <c r="W82" s="1"/>
    </row>
    <row r="83" spans="1:23" x14ac:dyDescent="0.35">
      <c r="B83" s="37" t="s">
        <v>80</v>
      </c>
      <c r="C83" s="37" t="s">
        <v>7</v>
      </c>
      <c r="D83" s="77"/>
      <c r="E83" s="77">
        <v>339</v>
      </c>
      <c r="F83" s="69">
        <f t="shared" si="51"/>
        <v>2215</v>
      </c>
      <c r="G83" s="77"/>
      <c r="H83" s="77">
        <v>661</v>
      </c>
      <c r="I83" s="69">
        <v>4236</v>
      </c>
      <c r="J83" s="79"/>
      <c r="K83" s="82">
        <v>102</v>
      </c>
      <c r="L83" s="82">
        <v>619</v>
      </c>
      <c r="M83" s="80" t="s">
        <v>57</v>
      </c>
      <c r="N83" s="81">
        <f t="shared" si="38"/>
        <v>-48.71</v>
      </c>
      <c r="O83" s="81">
        <f t="shared" si="39"/>
        <v>-47.71</v>
      </c>
      <c r="P83" s="80" t="s">
        <v>57</v>
      </c>
      <c r="Q83" s="81">
        <f t="shared" si="40"/>
        <v>232.35</v>
      </c>
      <c r="R83" s="81">
        <f t="shared" si="41"/>
        <v>257.83999999999997</v>
      </c>
      <c r="T83" s="91"/>
      <c r="U83" s="91"/>
      <c r="W83" s="1"/>
    </row>
    <row r="84" spans="1:23" x14ac:dyDescent="0.35">
      <c r="B84" s="37" t="s">
        <v>81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82</v>
      </c>
      <c r="C85" s="37" t="s">
        <v>7</v>
      </c>
      <c r="D85" s="78"/>
      <c r="E85" s="78">
        <v>832</v>
      </c>
      <c r="F85" s="69">
        <f t="shared" ref="F85:F94" si="52">ROUND(E85/153.076852*1000,0)</f>
        <v>5435</v>
      </c>
      <c r="G85" s="78"/>
      <c r="H85" s="78">
        <v>1150</v>
      </c>
      <c r="I85" s="69">
        <v>7367</v>
      </c>
      <c r="J85" s="82"/>
      <c r="K85" s="78">
        <v>265</v>
      </c>
      <c r="L85" s="78">
        <v>1609</v>
      </c>
      <c r="M85" s="80" t="s">
        <v>57</v>
      </c>
      <c r="N85" s="81">
        <f t="shared" ref="N85:N94" si="53">ROUND(E85/H85*100-100,2)</f>
        <v>-27.65</v>
      </c>
      <c r="O85" s="81">
        <f t="shared" ref="O85:O94" si="54">ROUND(F85/I85*100-100,2)</f>
        <v>-26.23</v>
      </c>
      <c r="P85" s="80" t="s">
        <v>57</v>
      </c>
      <c r="Q85" s="81">
        <f t="shared" ref="Q85:Q94" si="55">ROUND(E85/K85*100-100,2)</f>
        <v>213.96</v>
      </c>
      <c r="R85" s="81">
        <f t="shared" ref="R85:R94" si="56">ROUND(F85/L85*100-100,2)</f>
        <v>237.79</v>
      </c>
      <c r="T85" s="91"/>
      <c r="U85" s="91"/>
      <c r="W85" s="1"/>
    </row>
    <row r="86" spans="1:23" x14ac:dyDescent="0.35">
      <c r="B86" s="37" t="s">
        <v>83</v>
      </c>
      <c r="C86" s="37" t="s">
        <v>7</v>
      </c>
      <c r="D86" s="77"/>
      <c r="E86" s="77">
        <v>311</v>
      </c>
      <c r="F86" s="69">
        <f t="shared" si="52"/>
        <v>2032</v>
      </c>
      <c r="G86" s="77"/>
      <c r="H86" s="77">
        <v>336</v>
      </c>
      <c r="I86" s="69">
        <v>2156</v>
      </c>
      <c r="J86" s="79"/>
      <c r="K86" s="78">
        <v>137</v>
      </c>
      <c r="L86" s="78">
        <v>831</v>
      </c>
      <c r="M86" s="80" t="s">
        <v>57</v>
      </c>
      <c r="N86" s="81">
        <f t="shared" si="53"/>
        <v>-7.44</v>
      </c>
      <c r="O86" s="81">
        <f t="shared" si="54"/>
        <v>-5.75</v>
      </c>
      <c r="P86" s="80" t="s">
        <v>57</v>
      </c>
      <c r="Q86" s="81">
        <f t="shared" si="55"/>
        <v>127.01</v>
      </c>
      <c r="R86" s="81">
        <f t="shared" si="56"/>
        <v>144.52000000000001</v>
      </c>
      <c r="T86" s="91"/>
      <c r="U86" s="91"/>
      <c r="W86" s="1"/>
    </row>
    <row r="87" spans="1:23" x14ac:dyDescent="0.35">
      <c r="B87" s="37" t="s">
        <v>84</v>
      </c>
      <c r="C87" s="37" t="s">
        <v>7</v>
      </c>
      <c r="D87" s="77"/>
      <c r="E87" s="77">
        <v>483</v>
      </c>
      <c r="F87" s="69">
        <f t="shared" si="52"/>
        <v>3155</v>
      </c>
      <c r="G87" s="77"/>
      <c r="H87" s="77">
        <v>773</v>
      </c>
      <c r="I87" s="69">
        <v>4955</v>
      </c>
      <c r="J87" s="79"/>
      <c r="K87" s="78">
        <v>375</v>
      </c>
      <c r="L87" s="78">
        <v>2279</v>
      </c>
      <c r="M87" s="80" t="s">
        <v>57</v>
      </c>
      <c r="N87" s="81">
        <f t="shared" si="53"/>
        <v>-37.520000000000003</v>
      </c>
      <c r="O87" s="81">
        <f t="shared" si="54"/>
        <v>-36.33</v>
      </c>
      <c r="P87" s="80" t="s">
        <v>57</v>
      </c>
      <c r="Q87" s="81">
        <f t="shared" si="55"/>
        <v>28.8</v>
      </c>
      <c r="R87" s="81">
        <f t="shared" si="56"/>
        <v>38.44</v>
      </c>
      <c r="T87" s="91"/>
      <c r="U87" s="91"/>
      <c r="W87" s="1"/>
    </row>
    <row r="88" spans="1:23" x14ac:dyDescent="0.35">
      <c r="A88" s="38"/>
      <c r="B88" s="37" t="s">
        <v>85</v>
      </c>
      <c r="C88" s="37" t="s">
        <v>70</v>
      </c>
      <c r="D88" s="77">
        <v>1</v>
      </c>
      <c r="E88" s="77">
        <v>43</v>
      </c>
      <c r="F88" s="69">
        <f t="shared" si="52"/>
        <v>281</v>
      </c>
      <c r="G88" s="77">
        <v>1</v>
      </c>
      <c r="H88" s="77">
        <v>61</v>
      </c>
      <c r="I88" s="69">
        <v>391</v>
      </c>
      <c r="J88" s="82">
        <v>1</v>
      </c>
      <c r="K88" s="82">
        <v>2</v>
      </c>
      <c r="L88" s="82">
        <v>14</v>
      </c>
      <c r="M88" s="83">
        <f>ROUND(D88/G88*100-100,2)</f>
        <v>0</v>
      </c>
      <c r="N88" s="81">
        <f t="shared" si="53"/>
        <v>-29.51</v>
      </c>
      <c r="O88" s="81">
        <f t="shared" si="54"/>
        <v>-28.13</v>
      </c>
      <c r="P88" s="83">
        <f>ROUND(D88/J88*100-100,2)</f>
        <v>0</v>
      </c>
      <c r="Q88" s="81">
        <f t="shared" si="55"/>
        <v>2050</v>
      </c>
      <c r="R88" s="81">
        <f t="shared" si="56"/>
        <v>1907.14</v>
      </c>
      <c r="T88" s="91"/>
      <c r="U88" s="91"/>
      <c r="W88" s="1"/>
    </row>
    <row r="89" spans="1:23" x14ac:dyDescent="0.35">
      <c r="A89" s="38"/>
      <c r="B89" s="37" t="s">
        <v>86</v>
      </c>
      <c r="C89" s="37" t="s">
        <v>7</v>
      </c>
      <c r="D89" s="77"/>
      <c r="E89" s="77">
        <v>925</v>
      </c>
      <c r="F89" s="69">
        <f t="shared" si="52"/>
        <v>6043</v>
      </c>
      <c r="G89" s="77"/>
      <c r="H89" s="77">
        <v>81</v>
      </c>
      <c r="I89" s="69">
        <v>521</v>
      </c>
      <c r="J89" s="79"/>
      <c r="K89" s="82">
        <v>1</v>
      </c>
      <c r="L89" s="82">
        <v>4</v>
      </c>
      <c r="M89" s="80" t="s">
        <v>57</v>
      </c>
      <c r="N89" s="81">
        <f t="shared" ref="N89" si="57">ROUND(E89/H89*100-100,2)</f>
        <v>1041.98</v>
      </c>
      <c r="O89" s="81">
        <f t="shared" ref="O89" si="58">ROUND(F89/I89*100-100,2)</f>
        <v>1059.8800000000001</v>
      </c>
      <c r="P89" s="80" t="s">
        <v>57</v>
      </c>
      <c r="Q89" s="81">
        <f t="shared" si="55"/>
        <v>92400</v>
      </c>
      <c r="R89" s="81">
        <f t="shared" si="56"/>
        <v>150975</v>
      </c>
      <c r="T89" s="91"/>
      <c r="U89" s="91"/>
      <c r="W89" s="1"/>
    </row>
    <row r="90" spans="1:23" x14ac:dyDescent="0.35">
      <c r="A90" s="38"/>
      <c r="B90" s="37" t="s">
        <v>87</v>
      </c>
      <c r="C90" s="32" t="s">
        <v>78</v>
      </c>
      <c r="D90" s="77">
        <v>71</v>
      </c>
      <c r="E90" s="77">
        <v>136</v>
      </c>
      <c r="F90" s="69">
        <f t="shared" si="52"/>
        <v>888</v>
      </c>
      <c r="G90" s="77">
        <v>52</v>
      </c>
      <c r="H90" s="77">
        <v>99</v>
      </c>
      <c r="I90" s="69">
        <v>632</v>
      </c>
      <c r="J90" s="82">
        <v>6</v>
      </c>
      <c r="K90" s="82">
        <v>36</v>
      </c>
      <c r="L90" s="82">
        <v>220</v>
      </c>
      <c r="M90" s="83">
        <f t="shared" ref="M90" si="59">ROUND(D90/G90*100-100,2)</f>
        <v>36.54</v>
      </c>
      <c r="N90" s="81">
        <f t="shared" si="53"/>
        <v>37.369999999999997</v>
      </c>
      <c r="O90" s="81">
        <f t="shared" si="54"/>
        <v>40.51</v>
      </c>
      <c r="P90" s="83">
        <f>ROUND(D90/J90*100-100,2)</f>
        <v>1083.33</v>
      </c>
      <c r="Q90" s="81">
        <f t="shared" si="55"/>
        <v>277.77999999999997</v>
      </c>
      <c r="R90" s="81">
        <f t="shared" si="56"/>
        <v>303.64</v>
      </c>
      <c r="T90" s="91"/>
      <c r="U90" s="91"/>
      <c r="W90" s="1"/>
    </row>
    <row r="91" spans="1:23" x14ac:dyDescent="0.35">
      <c r="A91" s="38"/>
      <c r="B91" s="37" t="s">
        <v>88</v>
      </c>
      <c r="C91" s="37" t="s">
        <v>70</v>
      </c>
      <c r="D91" s="100">
        <v>0</v>
      </c>
      <c r="E91" s="77">
        <v>0</v>
      </c>
      <c r="F91" s="69">
        <f t="shared" si="52"/>
        <v>0</v>
      </c>
      <c r="G91" s="100">
        <v>86</v>
      </c>
      <c r="H91" s="77">
        <v>1</v>
      </c>
      <c r="I91" s="69">
        <v>8</v>
      </c>
      <c r="J91" s="82">
        <v>0</v>
      </c>
      <c r="K91" s="82">
        <v>0</v>
      </c>
      <c r="L91" s="82">
        <v>0</v>
      </c>
      <c r="M91" s="83">
        <f t="shared" ref="M91" si="60">ROUND(D91/G91*100-100,2)</f>
        <v>-100</v>
      </c>
      <c r="N91" s="81">
        <f t="shared" ref="N91" si="61">ROUND(E91/H91*100-100,2)</f>
        <v>-100</v>
      </c>
      <c r="O91" s="81">
        <f t="shared" ref="O91" si="62">ROUND(F91/I91*100-100,2)</f>
        <v>-100</v>
      </c>
      <c r="P91" s="83">
        <v>0</v>
      </c>
      <c r="Q91" s="81">
        <v>0</v>
      </c>
      <c r="R91" s="81">
        <v>0</v>
      </c>
      <c r="T91" s="91"/>
      <c r="U91" s="91"/>
      <c r="W91" s="1"/>
    </row>
    <row r="92" spans="1:23" x14ac:dyDescent="0.35">
      <c r="A92" s="38"/>
      <c r="B92" s="37" t="s">
        <v>89</v>
      </c>
      <c r="C92" s="37" t="s">
        <v>7</v>
      </c>
      <c r="D92" s="100"/>
      <c r="E92" s="77">
        <v>0</v>
      </c>
      <c r="F92" s="69">
        <f t="shared" si="52"/>
        <v>0</v>
      </c>
      <c r="G92" s="100"/>
      <c r="H92" s="77">
        <v>0</v>
      </c>
      <c r="I92" s="77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90</v>
      </c>
      <c r="C93" s="37" t="s">
        <v>70</v>
      </c>
      <c r="D93" s="78">
        <v>377016</v>
      </c>
      <c r="E93" s="78">
        <v>2298</v>
      </c>
      <c r="F93" s="69">
        <f t="shared" si="52"/>
        <v>15012</v>
      </c>
      <c r="G93" s="78">
        <v>776934</v>
      </c>
      <c r="H93" s="78">
        <v>4189</v>
      </c>
      <c r="I93" s="69">
        <v>26849</v>
      </c>
      <c r="J93" s="82">
        <v>366849</v>
      </c>
      <c r="K93" s="82">
        <v>2159</v>
      </c>
      <c r="L93" s="82">
        <v>13130</v>
      </c>
      <c r="M93" s="83">
        <f>ROUND(D93/G93*100-100,2)</f>
        <v>-51.47</v>
      </c>
      <c r="N93" s="81">
        <f t="shared" si="53"/>
        <v>-45.14</v>
      </c>
      <c r="O93" s="81">
        <f t="shared" si="54"/>
        <v>-44.09</v>
      </c>
      <c r="P93" s="83">
        <f t="shared" ref="P93:P94" si="63">ROUND(D93/J93*100-100,2)</f>
        <v>2.77</v>
      </c>
      <c r="Q93" s="81">
        <f t="shared" si="55"/>
        <v>6.44</v>
      </c>
      <c r="R93" s="81">
        <f t="shared" si="56"/>
        <v>14.33</v>
      </c>
      <c r="T93" s="91"/>
      <c r="U93" s="91"/>
      <c r="W93" s="1"/>
    </row>
    <row r="94" spans="1:23" x14ac:dyDescent="0.35">
      <c r="A94" s="38"/>
      <c r="B94" s="37" t="s">
        <v>91</v>
      </c>
      <c r="C94" s="37" t="s">
        <v>70</v>
      </c>
      <c r="D94" s="77">
        <v>2960</v>
      </c>
      <c r="E94" s="77">
        <v>505</v>
      </c>
      <c r="F94" s="69">
        <f t="shared" si="52"/>
        <v>3299</v>
      </c>
      <c r="G94" s="77">
        <v>2539</v>
      </c>
      <c r="H94" s="77">
        <v>478</v>
      </c>
      <c r="I94" s="69">
        <v>3061</v>
      </c>
      <c r="J94" s="82">
        <v>2798</v>
      </c>
      <c r="K94" s="82">
        <v>541</v>
      </c>
      <c r="L94" s="82">
        <v>3288</v>
      </c>
      <c r="M94" s="83">
        <f t="shared" ref="M94" si="64">ROUND(D94/G94*100-100,2)</f>
        <v>16.579999999999998</v>
      </c>
      <c r="N94" s="81">
        <f t="shared" si="53"/>
        <v>5.65</v>
      </c>
      <c r="O94" s="81">
        <f t="shared" si="54"/>
        <v>7.78</v>
      </c>
      <c r="P94" s="83">
        <f t="shared" si="63"/>
        <v>5.79</v>
      </c>
      <c r="Q94" s="81">
        <f t="shared" si="55"/>
        <v>-6.65</v>
      </c>
      <c r="R94" s="81">
        <f t="shared" si="56"/>
        <v>0.33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92</v>
      </c>
      <c r="C96" s="37"/>
      <c r="D96" s="78"/>
      <c r="E96" s="78">
        <f t="shared" ref="E96:L96" si="65">E8-SUM(E10,E26,E41,E47)</f>
        <v>26492</v>
      </c>
      <c r="F96" s="78">
        <f t="shared" si="65"/>
        <v>173066</v>
      </c>
      <c r="G96" s="78"/>
      <c r="H96" s="78">
        <f t="shared" si="65"/>
        <v>27038</v>
      </c>
      <c r="I96" s="78">
        <f t="shared" si="65"/>
        <v>173305</v>
      </c>
      <c r="J96" s="79"/>
      <c r="K96" s="78">
        <f t="shared" si="65"/>
        <v>8959</v>
      </c>
      <c r="L96" s="78">
        <f t="shared" si="65"/>
        <v>54498</v>
      </c>
      <c r="M96" s="80" t="s">
        <v>57</v>
      </c>
      <c r="N96" s="81">
        <f t="shared" ref="N96" si="66">ROUND(E96/H96*100-100,2)</f>
        <v>-2.02</v>
      </c>
      <c r="O96" s="81">
        <f t="shared" ref="O96" si="67">ROUND(F96/I96*100-100,2)</f>
        <v>-0.14000000000000001</v>
      </c>
      <c r="P96" s="80" t="s">
        <v>57</v>
      </c>
      <c r="Q96" s="81">
        <f t="shared" ref="Q96" si="68">ROUND(E96/K96*100-100,2)</f>
        <v>195.7</v>
      </c>
      <c r="R96" s="81">
        <f t="shared" ref="R96" si="69">ROUND(F96/L96*100-100,2)</f>
        <v>217.56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93</v>
      </c>
    </row>
    <row r="99" spans="1:18" x14ac:dyDescent="0.35">
      <c r="A99" s="37"/>
      <c r="B99" s="42" t="s">
        <v>129</v>
      </c>
      <c r="K99" s="43"/>
      <c r="L99" s="43"/>
    </row>
    <row r="100" spans="1:18" x14ac:dyDescent="0.35">
      <c r="A100" s="2" t="s">
        <v>110</v>
      </c>
      <c r="K100" s="43"/>
      <c r="L100" s="43"/>
    </row>
    <row r="101" spans="1:18" x14ac:dyDescent="0.35">
      <c r="B101" s="37" t="s">
        <v>113</v>
      </c>
      <c r="D101" s="38"/>
      <c r="E101" s="38"/>
      <c r="F101" s="38"/>
      <c r="K101" s="39"/>
      <c r="L101" s="39"/>
    </row>
    <row r="102" spans="1:18" x14ac:dyDescent="0.35">
      <c r="D102" s="38"/>
      <c r="E102" s="38"/>
      <c r="F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C104" s="37"/>
      <c r="D104" s="38"/>
      <c r="E104" s="38"/>
      <c r="F104" s="38"/>
      <c r="G104" s="32"/>
      <c r="H104" s="38"/>
      <c r="I104" s="38"/>
      <c r="K104" s="39"/>
      <c r="L104" s="39"/>
    </row>
    <row r="105" spans="1:18" x14ac:dyDescent="0.35">
      <c r="A105" s="109" t="s">
        <v>122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8" x14ac:dyDescent="0.35">
      <c r="A106" s="32"/>
      <c r="B106" s="32"/>
      <c r="C106" s="32"/>
      <c r="D106" s="32"/>
      <c r="E106" s="44"/>
      <c r="F106" s="32"/>
      <c r="G106" s="32"/>
      <c r="H106" s="44"/>
      <c r="I106" s="32"/>
      <c r="J106" s="32"/>
      <c r="K106" s="44"/>
      <c r="L106" s="32"/>
    </row>
    <row r="107" spans="1:18" x14ac:dyDescent="0.35">
      <c r="B107" s="2" t="s">
        <v>116</v>
      </c>
      <c r="E107" s="3"/>
      <c r="H107" s="3"/>
      <c r="I107" s="37" t="s">
        <v>115</v>
      </c>
      <c r="K107" s="3"/>
    </row>
    <row r="108" spans="1:18" x14ac:dyDescent="0.35">
      <c r="E108" s="3"/>
      <c r="H108" s="3"/>
      <c r="I108" s="37" t="s">
        <v>114</v>
      </c>
      <c r="J108" s="34"/>
      <c r="K108" s="41"/>
      <c r="L108" s="34"/>
    </row>
    <row r="109" spans="1:18" x14ac:dyDescent="0.35">
      <c r="A109" s="45"/>
      <c r="B109" s="6"/>
      <c r="C109" s="7" t="s">
        <v>95</v>
      </c>
      <c r="D109" s="107" t="s">
        <v>123</v>
      </c>
      <c r="E109" s="108"/>
      <c r="F109" s="110"/>
      <c r="G109" s="107" t="s">
        <v>124</v>
      </c>
      <c r="H109" s="108"/>
      <c r="I109" s="110"/>
      <c r="J109" s="19" t="s">
        <v>125</v>
      </c>
      <c r="K109" s="3"/>
    </row>
    <row r="110" spans="1:18" x14ac:dyDescent="0.35">
      <c r="A110" s="2" t="s">
        <v>1</v>
      </c>
      <c r="B110" s="13"/>
      <c r="C110" s="32" t="s">
        <v>96</v>
      </c>
      <c r="D110" s="15"/>
      <c r="E110" s="3"/>
      <c r="F110" s="16"/>
      <c r="H110" s="18"/>
      <c r="J110" s="46" t="s">
        <v>126</v>
      </c>
      <c r="K110" s="41"/>
      <c r="L110" s="34"/>
    </row>
    <row r="111" spans="1:18" x14ac:dyDescent="0.35">
      <c r="A111" s="37" t="s">
        <v>2</v>
      </c>
      <c r="B111" s="13" t="s">
        <v>98</v>
      </c>
      <c r="C111" s="32" t="s">
        <v>99</v>
      </c>
      <c r="D111" s="15" t="s">
        <v>100</v>
      </c>
      <c r="E111" s="105" t="s">
        <v>101</v>
      </c>
      <c r="F111" s="106"/>
      <c r="G111" s="37" t="s">
        <v>100</v>
      </c>
      <c r="H111" s="105" t="s">
        <v>101</v>
      </c>
      <c r="I111" s="106"/>
      <c r="J111" s="19" t="s">
        <v>100</v>
      </c>
      <c r="K111" s="107" t="s">
        <v>101</v>
      </c>
      <c r="L111" s="108"/>
    </row>
    <row r="112" spans="1:18" x14ac:dyDescent="0.35">
      <c r="A112" s="34"/>
      <c r="B112" s="23"/>
      <c r="C112" s="24" t="s">
        <v>102</v>
      </c>
      <c r="D112" s="23"/>
      <c r="E112" s="25" t="s">
        <v>103</v>
      </c>
      <c r="F112" s="26" t="s">
        <v>104</v>
      </c>
      <c r="G112" s="27"/>
      <c r="H112" s="25" t="s">
        <v>103</v>
      </c>
      <c r="I112" s="26" t="s">
        <v>105</v>
      </c>
      <c r="J112" s="28"/>
      <c r="K112" s="25" t="s">
        <v>103</v>
      </c>
      <c r="L112" s="47" t="s">
        <v>105</v>
      </c>
    </row>
    <row r="113" spans="1:17" x14ac:dyDescent="0.35">
      <c r="A113" s="37"/>
      <c r="B113" s="37" t="s">
        <v>3</v>
      </c>
      <c r="D113" s="79" t="s">
        <v>4</v>
      </c>
      <c r="E113" s="82">
        <v>3359862</v>
      </c>
      <c r="F113" s="82">
        <v>20905820</v>
      </c>
      <c r="G113" s="79"/>
      <c r="H113" s="82">
        <v>2882285</v>
      </c>
      <c r="I113" s="82">
        <v>18398508</v>
      </c>
      <c r="J113" s="80" t="s">
        <v>4</v>
      </c>
      <c r="K113" s="84">
        <f>ROUND(E113/H113*100-100,2)</f>
        <v>16.57</v>
      </c>
      <c r="L113" s="84">
        <f>ROUND(F113/I113*100-100,2)</f>
        <v>13.63</v>
      </c>
      <c r="M113" s="85"/>
      <c r="N113" s="81"/>
      <c r="O113" s="81"/>
    </row>
    <row r="114" spans="1:17" x14ac:dyDescent="0.35">
      <c r="A114" s="37"/>
      <c r="D114" s="82"/>
      <c r="E114" s="78"/>
      <c r="F114" s="78"/>
      <c r="G114" s="82"/>
      <c r="H114" s="78"/>
      <c r="I114" s="78"/>
      <c r="J114" s="84"/>
      <c r="K114" s="84"/>
      <c r="L114" s="84"/>
      <c r="M114" s="85"/>
      <c r="N114" s="81"/>
      <c r="O114" s="81"/>
      <c r="P114" s="3"/>
      <c r="Q114" s="3"/>
    </row>
    <row r="115" spans="1:17" x14ac:dyDescent="0.35">
      <c r="A115" s="32" t="s">
        <v>5</v>
      </c>
      <c r="B115" s="37" t="s">
        <v>6</v>
      </c>
      <c r="C115" s="37" t="s">
        <v>7</v>
      </c>
      <c r="D115" s="78"/>
      <c r="E115" s="78">
        <f>E116+E119+E120+E121+E122+E123+E124+E125+E126+E127+E128+E129</f>
        <v>596103</v>
      </c>
      <c r="F115" s="78">
        <f>F116+F119+F120+F121+F122+F123+F124+F125+F126+F127+F128+F129</f>
        <v>3718333</v>
      </c>
      <c r="G115" s="78"/>
      <c r="H115" s="78">
        <f>H116+H119+H120+H121+H122+H123+H124+H125+H126+H127+H128+H129</f>
        <v>585942</v>
      </c>
      <c r="I115" s="78">
        <f>I116+I119+I120+I121+I122+I123+I124+I125+I126+I127+I128+I129</f>
        <v>3734164</v>
      </c>
      <c r="J115" s="80" t="s">
        <v>4</v>
      </c>
      <c r="K115" s="84">
        <f>ROUND(E115/H115*100-100,2)</f>
        <v>1.73</v>
      </c>
      <c r="L115" s="84">
        <f>ROUND(F115/I115*100-100,2)</f>
        <v>-0.42</v>
      </c>
      <c r="M115" s="85"/>
      <c r="N115" s="81"/>
      <c r="O115" s="81"/>
      <c r="P115" s="3"/>
      <c r="Q115" s="3"/>
    </row>
    <row r="116" spans="1:17" x14ac:dyDescent="0.35">
      <c r="A116" s="38"/>
      <c r="B116" s="37" t="s">
        <v>8</v>
      </c>
      <c r="C116" s="32" t="s">
        <v>9</v>
      </c>
      <c r="D116" s="78">
        <f t="shared" ref="D116:F116" si="70">SUM(D117:D118)</f>
        <v>3198039</v>
      </c>
      <c r="E116" s="78">
        <f t="shared" si="70"/>
        <v>280327</v>
      </c>
      <c r="F116" s="78">
        <f t="shared" si="70"/>
        <v>1749972</v>
      </c>
      <c r="G116" s="78">
        <f t="shared" ref="G116:I116" si="71">SUM(G117:G118)</f>
        <v>3526534</v>
      </c>
      <c r="H116" s="78">
        <f t="shared" si="71"/>
        <v>285774</v>
      </c>
      <c r="I116" s="78">
        <f t="shared" si="71"/>
        <v>1817052</v>
      </c>
      <c r="J116" s="84">
        <f>ROUND(D116/G116*100-100,2)</f>
        <v>-9.31</v>
      </c>
      <c r="K116" s="84">
        <f>ROUND(E116/H116*100-100,2)</f>
        <v>-1.91</v>
      </c>
      <c r="L116" s="84">
        <f>ROUND(F116/I116*100-100,2)</f>
        <v>-3.69</v>
      </c>
      <c r="M116" s="85"/>
      <c r="N116" s="86"/>
      <c r="O116" s="86"/>
    </row>
    <row r="117" spans="1:17" x14ac:dyDescent="0.35">
      <c r="B117" s="37" t="s">
        <v>10</v>
      </c>
      <c r="C117" s="32" t="s">
        <v>9</v>
      </c>
      <c r="D117" s="82">
        <v>514453</v>
      </c>
      <c r="E117" s="82">
        <v>76117</v>
      </c>
      <c r="F117" s="82">
        <v>475110</v>
      </c>
      <c r="G117" s="82">
        <v>741417</v>
      </c>
      <c r="H117" s="82">
        <v>104118</v>
      </c>
      <c r="I117" s="82">
        <v>661011</v>
      </c>
      <c r="J117" s="84">
        <f t="shared" ref="J117:J128" si="72">ROUND(D117/G117*100-100,2)</f>
        <v>-30.61</v>
      </c>
      <c r="K117" s="84">
        <f t="shared" ref="K117:K128" si="73">ROUND(E117/H117*100-100,2)</f>
        <v>-26.89</v>
      </c>
      <c r="L117" s="84">
        <f t="shared" ref="L117:L128" si="74">ROUND(F117/I117*100-100,2)</f>
        <v>-28.12</v>
      </c>
      <c r="M117" s="86"/>
      <c r="N117" s="86"/>
      <c r="O117" s="86"/>
    </row>
    <row r="118" spans="1:17" x14ac:dyDescent="0.35">
      <c r="B118" s="37" t="s">
        <v>11</v>
      </c>
      <c r="C118" s="32" t="s">
        <v>9</v>
      </c>
      <c r="D118" s="82">
        <v>2683586</v>
      </c>
      <c r="E118" s="82">
        <v>204210</v>
      </c>
      <c r="F118" s="82">
        <v>1274862</v>
      </c>
      <c r="G118" s="82">
        <v>2785117</v>
      </c>
      <c r="H118" s="82">
        <v>181656</v>
      </c>
      <c r="I118" s="82">
        <v>1156041</v>
      </c>
      <c r="J118" s="84">
        <f t="shared" si="72"/>
        <v>-3.65</v>
      </c>
      <c r="K118" s="84">
        <f t="shared" si="73"/>
        <v>12.42</v>
      </c>
      <c r="L118" s="84">
        <f t="shared" si="74"/>
        <v>10.28</v>
      </c>
      <c r="M118" s="86"/>
      <c r="N118" s="86"/>
      <c r="O118" s="86"/>
    </row>
    <row r="119" spans="1:17" x14ac:dyDescent="0.35">
      <c r="A119" s="38"/>
      <c r="B119" s="37" t="s">
        <v>12</v>
      </c>
      <c r="C119" s="32" t="s">
        <v>9</v>
      </c>
      <c r="D119" s="82">
        <v>157691</v>
      </c>
      <c r="E119" s="82">
        <v>56301</v>
      </c>
      <c r="F119" s="82">
        <v>351660</v>
      </c>
      <c r="G119" s="82">
        <v>143634</v>
      </c>
      <c r="H119" s="82">
        <v>54081</v>
      </c>
      <c r="I119" s="82">
        <v>344997</v>
      </c>
      <c r="J119" s="84">
        <f t="shared" si="72"/>
        <v>9.7899999999999991</v>
      </c>
      <c r="K119" s="84">
        <f t="shared" si="73"/>
        <v>4.0999999999999996</v>
      </c>
      <c r="L119" s="84">
        <f t="shared" si="74"/>
        <v>1.93</v>
      </c>
      <c r="M119" s="86"/>
      <c r="N119" s="86"/>
      <c r="O119" s="86"/>
    </row>
    <row r="120" spans="1:17" x14ac:dyDescent="0.35">
      <c r="A120" s="38"/>
      <c r="B120" s="37" t="s">
        <v>13</v>
      </c>
      <c r="C120" s="32" t="s">
        <v>9</v>
      </c>
      <c r="D120" s="82">
        <v>863157</v>
      </c>
      <c r="E120" s="82">
        <v>63320</v>
      </c>
      <c r="F120" s="82">
        <v>393216</v>
      </c>
      <c r="G120" s="82">
        <v>737157</v>
      </c>
      <c r="H120" s="82">
        <v>60717</v>
      </c>
      <c r="I120" s="82">
        <v>388733</v>
      </c>
      <c r="J120" s="84">
        <f t="shared" si="72"/>
        <v>17.09</v>
      </c>
      <c r="K120" s="84">
        <f t="shared" si="73"/>
        <v>4.29</v>
      </c>
      <c r="L120" s="84">
        <f t="shared" si="74"/>
        <v>1.1499999999999999</v>
      </c>
      <c r="M120" s="86"/>
      <c r="N120" s="86"/>
      <c r="O120" s="86"/>
    </row>
    <row r="121" spans="1:17" x14ac:dyDescent="0.35">
      <c r="A121" s="38"/>
      <c r="B121" s="37" t="s">
        <v>14</v>
      </c>
      <c r="C121" s="32" t="s">
        <v>9</v>
      </c>
      <c r="D121" s="82">
        <v>808047</v>
      </c>
      <c r="E121" s="82">
        <v>44296</v>
      </c>
      <c r="F121" s="82">
        <v>277507</v>
      </c>
      <c r="G121" s="82">
        <v>759889</v>
      </c>
      <c r="H121" s="82">
        <v>42652</v>
      </c>
      <c r="I121" s="82">
        <v>273383</v>
      </c>
      <c r="J121" s="84">
        <f t="shared" si="72"/>
        <v>6.34</v>
      </c>
      <c r="K121" s="84">
        <f t="shared" si="73"/>
        <v>3.85</v>
      </c>
      <c r="L121" s="84">
        <f t="shared" si="74"/>
        <v>1.51</v>
      </c>
      <c r="M121" s="86"/>
      <c r="N121" s="86"/>
      <c r="O121" s="86"/>
    </row>
    <row r="122" spans="1:17" x14ac:dyDescent="0.35">
      <c r="A122" s="38"/>
      <c r="B122" s="37" t="s">
        <v>108</v>
      </c>
      <c r="C122" s="32" t="s">
        <v>9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84">
        <v>0</v>
      </c>
      <c r="K122" s="84">
        <v>0</v>
      </c>
      <c r="L122" s="84">
        <v>0</v>
      </c>
      <c r="M122" s="86"/>
      <c r="N122" s="86"/>
      <c r="O122" s="86"/>
    </row>
    <row r="123" spans="1:17" x14ac:dyDescent="0.35">
      <c r="A123" s="38"/>
      <c r="B123" s="37" t="s">
        <v>15</v>
      </c>
      <c r="C123" s="32" t="s">
        <v>9</v>
      </c>
      <c r="D123" s="82">
        <v>10410</v>
      </c>
      <c r="E123" s="82">
        <v>4458</v>
      </c>
      <c r="F123" s="82">
        <v>27801</v>
      </c>
      <c r="G123" s="82">
        <v>10885</v>
      </c>
      <c r="H123" s="82">
        <v>4610</v>
      </c>
      <c r="I123" s="82">
        <v>29572</v>
      </c>
      <c r="J123" s="84">
        <f t="shared" si="72"/>
        <v>-4.3600000000000003</v>
      </c>
      <c r="K123" s="84">
        <f t="shared" si="73"/>
        <v>-3.3</v>
      </c>
      <c r="L123" s="84">
        <f t="shared" si="74"/>
        <v>-5.99</v>
      </c>
      <c r="M123" s="86"/>
      <c r="N123" s="86"/>
      <c r="O123" s="86"/>
    </row>
    <row r="124" spans="1:17" x14ac:dyDescent="0.35">
      <c r="A124" s="38"/>
      <c r="B124" s="37" t="s">
        <v>16</v>
      </c>
      <c r="C124" s="32" t="s">
        <v>9</v>
      </c>
      <c r="D124" s="78">
        <v>0</v>
      </c>
      <c r="E124" s="78">
        <v>0</v>
      </c>
      <c r="F124" s="78">
        <v>0</v>
      </c>
      <c r="G124" s="78">
        <v>48083</v>
      </c>
      <c r="H124" s="78">
        <v>1815</v>
      </c>
      <c r="I124" s="78">
        <v>11443</v>
      </c>
      <c r="J124" s="84">
        <f>ROUND(D124/G124*100-100,2)</f>
        <v>-100</v>
      </c>
      <c r="K124" s="84">
        <f t="shared" ref="K124" si="75">ROUND(E124/H124*100-100,2)</f>
        <v>-100</v>
      </c>
      <c r="L124" s="84">
        <f t="shared" ref="L124" si="76">ROUND(F124/I124*100-100,2)</f>
        <v>-100</v>
      </c>
      <c r="M124" s="86"/>
      <c r="N124" s="86"/>
      <c r="O124" s="86"/>
    </row>
    <row r="125" spans="1:17" x14ac:dyDescent="0.35">
      <c r="A125" s="38"/>
      <c r="B125" s="37" t="s">
        <v>17</v>
      </c>
      <c r="C125" s="32" t="s">
        <v>9</v>
      </c>
      <c r="D125" s="82">
        <v>19791</v>
      </c>
      <c r="E125" s="82">
        <v>12390</v>
      </c>
      <c r="F125" s="82">
        <v>77037</v>
      </c>
      <c r="G125" s="82">
        <v>17111</v>
      </c>
      <c r="H125" s="82">
        <v>11584</v>
      </c>
      <c r="I125" s="82">
        <v>73793</v>
      </c>
      <c r="J125" s="84">
        <f t="shared" si="72"/>
        <v>15.66</v>
      </c>
      <c r="K125" s="84">
        <f t="shared" si="73"/>
        <v>6.96</v>
      </c>
      <c r="L125" s="84">
        <f t="shared" si="74"/>
        <v>4.4000000000000004</v>
      </c>
      <c r="M125" s="86"/>
      <c r="N125" s="86"/>
      <c r="O125" s="86"/>
    </row>
    <row r="126" spans="1:17" x14ac:dyDescent="0.35">
      <c r="A126" s="38"/>
      <c r="B126" s="37" t="s">
        <v>18</v>
      </c>
      <c r="C126" s="32" t="s">
        <v>9</v>
      </c>
      <c r="D126" s="82">
        <v>75680</v>
      </c>
      <c r="E126" s="82">
        <v>13445</v>
      </c>
      <c r="F126" s="82">
        <v>84671</v>
      </c>
      <c r="G126" s="82">
        <v>20649</v>
      </c>
      <c r="H126" s="82">
        <v>4505</v>
      </c>
      <c r="I126" s="82">
        <v>28833</v>
      </c>
      <c r="J126" s="84">
        <f t="shared" si="72"/>
        <v>266.51</v>
      </c>
      <c r="K126" s="84">
        <f t="shared" si="73"/>
        <v>198.45</v>
      </c>
      <c r="L126" s="84">
        <f t="shared" si="74"/>
        <v>193.66</v>
      </c>
      <c r="M126" s="86"/>
      <c r="N126" s="86"/>
      <c r="O126" s="86"/>
    </row>
    <row r="127" spans="1:17" x14ac:dyDescent="0.35">
      <c r="A127" s="38"/>
      <c r="B127" s="37" t="s">
        <v>19</v>
      </c>
      <c r="C127" s="32" t="s">
        <v>9</v>
      </c>
      <c r="D127" s="78">
        <v>0</v>
      </c>
      <c r="E127" s="78">
        <v>0</v>
      </c>
      <c r="F127" s="78">
        <v>0</v>
      </c>
      <c r="G127" s="78">
        <v>181447</v>
      </c>
      <c r="H127" s="78">
        <v>11063</v>
      </c>
      <c r="I127" s="78">
        <v>70657</v>
      </c>
      <c r="J127" s="84">
        <f t="shared" ref="J127" si="77">ROUND(D127/G127*100-100,2)</f>
        <v>-100</v>
      </c>
      <c r="K127" s="84">
        <f t="shared" ref="K127" si="78">ROUND(E127/H127*100-100,2)</f>
        <v>-100</v>
      </c>
      <c r="L127" s="84">
        <f t="shared" ref="L127" si="79">ROUND(F127/I127*100-100,2)</f>
        <v>-100</v>
      </c>
      <c r="M127" s="86"/>
      <c r="N127" s="86"/>
      <c r="O127" s="86"/>
    </row>
    <row r="128" spans="1:17" x14ac:dyDescent="0.35">
      <c r="A128" s="38"/>
      <c r="B128" s="37" t="s">
        <v>20</v>
      </c>
      <c r="C128" s="32" t="s">
        <v>9</v>
      </c>
      <c r="D128" s="82">
        <v>82049</v>
      </c>
      <c r="E128" s="82">
        <v>45075</v>
      </c>
      <c r="F128" s="82">
        <v>280576</v>
      </c>
      <c r="G128" s="82">
        <v>69778</v>
      </c>
      <c r="H128" s="82">
        <v>40425</v>
      </c>
      <c r="I128" s="82">
        <v>257544</v>
      </c>
      <c r="J128" s="84">
        <f t="shared" si="72"/>
        <v>17.59</v>
      </c>
      <c r="K128" s="84">
        <f t="shared" si="73"/>
        <v>11.5</v>
      </c>
      <c r="L128" s="84">
        <f t="shared" si="74"/>
        <v>8.94</v>
      </c>
      <c r="M128" s="86"/>
      <c r="N128" s="86"/>
      <c r="O128" s="86"/>
    </row>
    <row r="129" spans="1:15" x14ac:dyDescent="0.35">
      <c r="A129" s="38"/>
      <c r="B129" s="37" t="s">
        <v>21</v>
      </c>
      <c r="C129" s="32" t="s">
        <v>7</v>
      </c>
      <c r="D129" s="79"/>
      <c r="E129" s="82">
        <v>76491</v>
      </c>
      <c r="F129" s="82">
        <v>475893</v>
      </c>
      <c r="G129" s="79"/>
      <c r="H129" s="82">
        <v>68716</v>
      </c>
      <c r="I129" s="82">
        <v>438157</v>
      </c>
      <c r="J129" s="80" t="s">
        <v>22</v>
      </c>
      <c r="K129" s="84">
        <f>ROUND(E129/H129*100-100,2)</f>
        <v>11.31</v>
      </c>
      <c r="L129" s="84">
        <f>ROUND(F129/I129*100-100,2)</f>
        <v>8.61</v>
      </c>
      <c r="M129" s="86"/>
      <c r="N129" s="86"/>
      <c r="O129" s="86"/>
    </row>
    <row r="130" spans="1:15" x14ac:dyDescent="0.35">
      <c r="A130" s="38"/>
      <c r="B130" s="37"/>
      <c r="C130" s="32"/>
      <c r="D130" s="82"/>
      <c r="E130" s="82"/>
      <c r="F130" s="82"/>
      <c r="G130" s="82"/>
      <c r="H130" s="82"/>
      <c r="I130" s="82"/>
      <c r="J130" s="84"/>
      <c r="K130" s="84"/>
      <c r="L130" s="84"/>
      <c r="M130" s="86"/>
      <c r="N130" s="86"/>
      <c r="O130" s="86"/>
    </row>
    <row r="131" spans="1:15" x14ac:dyDescent="0.35">
      <c r="A131" s="32" t="s">
        <v>23</v>
      </c>
      <c r="B131" s="37" t="s">
        <v>24</v>
      </c>
      <c r="C131" s="32" t="s">
        <v>7</v>
      </c>
      <c r="D131" s="78"/>
      <c r="E131" s="78">
        <f t="shared" ref="E131:I131" si="80">SUM(E132:E144)</f>
        <v>2041389</v>
      </c>
      <c r="F131" s="78">
        <f t="shared" si="80"/>
        <v>12692840</v>
      </c>
      <c r="G131" s="78"/>
      <c r="H131" s="78">
        <f t="shared" si="80"/>
        <v>1693244</v>
      </c>
      <c r="I131" s="78">
        <f t="shared" si="80"/>
        <v>10816276</v>
      </c>
      <c r="J131" s="80" t="s">
        <v>22</v>
      </c>
      <c r="K131" s="84">
        <f>ROUND(E131/H131*100-100,2)</f>
        <v>20.56</v>
      </c>
      <c r="L131" s="84">
        <f>ROUND(F131/I131*100-100,2)</f>
        <v>17.350000000000001</v>
      </c>
      <c r="M131" s="86"/>
      <c r="N131" s="86"/>
      <c r="O131" s="86"/>
    </row>
    <row r="132" spans="1:15" x14ac:dyDescent="0.35">
      <c r="A132" s="38"/>
      <c r="B132" s="37" t="s">
        <v>25</v>
      </c>
      <c r="C132" s="32" t="s">
        <v>9</v>
      </c>
      <c r="D132" s="82">
        <v>499</v>
      </c>
      <c r="E132" s="82">
        <v>98</v>
      </c>
      <c r="F132" s="82">
        <v>593</v>
      </c>
      <c r="G132" s="82">
        <v>12776</v>
      </c>
      <c r="H132" s="82">
        <v>2669</v>
      </c>
      <c r="I132" s="82">
        <v>17002</v>
      </c>
      <c r="J132" s="84">
        <f t="shared" ref="J132:J142" si="81">ROUND(D132/G132*100-100,2)</f>
        <v>-96.09</v>
      </c>
      <c r="K132" s="84">
        <f t="shared" ref="K132:K144" si="82">ROUND(E132/H132*100-100,2)</f>
        <v>-96.33</v>
      </c>
      <c r="L132" s="84">
        <f t="shared" ref="L132:L144" si="83">ROUND(F132/I132*100-100,2)</f>
        <v>-96.51</v>
      </c>
      <c r="M132" s="86"/>
      <c r="N132" s="86"/>
      <c r="O132" s="86"/>
    </row>
    <row r="133" spans="1:15" x14ac:dyDescent="0.35">
      <c r="A133" s="38"/>
      <c r="B133" s="37" t="s">
        <v>26</v>
      </c>
      <c r="C133" s="32" t="s">
        <v>9</v>
      </c>
      <c r="D133" s="82">
        <v>327345</v>
      </c>
      <c r="E133" s="82">
        <v>131845</v>
      </c>
      <c r="F133" s="82">
        <v>823948</v>
      </c>
      <c r="G133" s="82">
        <v>353220</v>
      </c>
      <c r="H133" s="82">
        <v>134564</v>
      </c>
      <c r="I133" s="82">
        <v>858580</v>
      </c>
      <c r="J133" s="84">
        <f t="shared" si="81"/>
        <v>-7.33</v>
      </c>
      <c r="K133" s="84">
        <f t="shared" si="82"/>
        <v>-2.02</v>
      </c>
      <c r="L133" s="84">
        <f t="shared" si="83"/>
        <v>-4.03</v>
      </c>
      <c r="M133" s="86"/>
      <c r="N133" s="86"/>
      <c r="O133" s="86"/>
    </row>
    <row r="134" spans="1:15" x14ac:dyDescent="0.35">
      <c r="A134" s="38"/>
      <c r="B134" s="37" t="s">
        <v>27</v>
      </c>
      <c r="C134" s="37" t="s">
        <v>28</v>
      </c>
      <c r="D134" s="82">
        <v>912392</v>
      </c>
      <c r="E134" s="82">
        <v>254536</v>
      </c>
      <c r="F134" s="82">
        <v>1581564</v>
      </c>
      <c r="G134" s="82">
        <v>2076018</v>
      </c>
      <c r="H134" s="82">
        <v>250650</v>
      </c>
      <c r="I134" s="82">
        <v>1601432</v>
      </c>
      <c r="J134" s="84">
        <f t="shared" si="81"/>
        <v>-56.05</v>
      </c>
      <c r="K134" s="84">
        <f t="shared" si="82"/>
        <v>1.55</v>
      </c>
      <c r="L134" s="84">
        <f t="shared" si="83"/>
        <v>-1.24</v>
      </c>
      <c r="M134" s="86"/>
      <c r="N134" s="86"/>
      <c r="O134" s="86"/>
    </row>
    <row r="135" spans="1:15" x14ac:dyDescent="0.35">
      <c r="A135" s="38"/>
      <c r="B135" s="37" t="s">
        <v>29</v>
      </c>
      <c r="C135" s="32" t="s">
        <v>9</v>
      </c>
      <c r="D135" s="82">
        <v>50</v>
      </c>
      <c r="E135" s="82">
        <v>10</v>
      </c>
      <c r="F135" s="82">
        <v>65</v>
      </c>
      <c r="G135" s="82">
        <v>66</v>
      </c>
      <c r="H135" s="82">
        <v>10</v>
      </c>
      <c r="I135" s="82">
        <v>63</v>
      </c>
      <c r="J135" s="84">
        <f>ROUND(D135/G135*100-100,2)</f>
        <v>-24.24</v>
      </c>
      <c r="K135" s="84">
        <f>ROUND(E135/H135*100-100,2)</f>
        <v>0</v>
      </c>
      <c r="L135" s="84">
        <f>ROUND(F135/I135*100-100,2)</f>
        <v>3.17</v>
      </c>
      <c r="M135" s="86"/>
      <c r="N135" s="86"/>
      <c r="O135" s="86"/>
    </row>
    <row r="136" spans="1:15" x14ac:dyDescent="0.35">
      <c r="A136" s="38"/>
      <c r="B136" s="37" t="s">
        <v>30</v>
      </c>
      <c r="C136" s="32" t="s">
        <v>9</v>
      </c>
      <c r="D136" s="82">
        <v>11871</v>
      </c>
      <c r="E136" s="82">
        <v>4323</v>
      </c>
      <c r="F136" s="82">
        <v>26995</v>
      </c>
      <c r="G136" s="82">
        <v>8825</v>
      </c>
      <c r="H136" s="82">
        <v>3457</v>
      </c>
      <c r="I136" s="82">
        <v>22051</v>
      </c>
      <c r="J136" s="84">
        <f t="shared" si="81"/>
        <v>34.520000000000003</v>
      </c>
      <c r="K136" s="84">
        <f t="shared" si="82"/>
        <v>25.05</v>
      </c>
      <c r="L136" s="84">
        <f t="shared" si="83"/>
        <v>22.42</v>
      </c>
      <c r="M136" s="86"/>
      <c r="N136" s="86"/>
      <c r="O136" s="86"/>
    </row>
    <row r="137" spans="1:15" x14ac:dyDescent="0.35">
      <c r="A137" s="38"/>
      <c r="B137" s="37" t="s">
        <v>31</v>
      </c>
      <c r="C137" s="37" t="s">
        <v>32</v>
      </c>
      <c r="D137" s="82">
        <v>142656</v>
      </c>
      <c r="E137" s="82">
        <v>502794</v>
      </c>
      <c r="F137" s="82">
        <v>3126095</v>
      </c>
      <c r="G137" s="82">
        <v>91200</v>
      </c>
      <c r="H137" s="82">
        <v>374568</v>
      </c>
      <c r="I137" s="82">
        <v>2392064</v>
      </c>
      <c r="J137" s="84">
        <f t="shared" si="81"/>
        <v>56.42</v>
      </c>
      <c r="K137" s="84">
        <f t="shared" si="82"/>
        <v>34.229999999999997</v>
      </c>
      <c r="L137" s="84">
        <f t="shared" si="83"/>
        <v>30.69</v>
      </c>
      <c r="M137" s="86"/>
      <c r="N137" s="86"/>
      <c r="O137" s="86"/>
    </row>
    <row r="138" spans="1:15" x14ac:dyDescent="0.35">
      <c r="A138" s="38"/>
      <c r="B138" s="37" t="s">
        <v>33</v>
      </c>
      <c r="C138" s="32" t="s">
        <v>9</v>
      </c>
      <c r="D138" s="82">
        <v>381115</v>
      </c>
      <c r="E138" s="82">
        <v>368846</v>
      </c>
      <c r="F138" s="82">
        <v>2291779</v>
      </c>
      <c r="G138" s="82">
        <v>352942</v>
      </c>
      <c r="H138" s="82">
        <v>287908</v>
      </c>
      <c r="I138" s="82">
        <v>1838449</v>
      </c>
      <c r="J138" s="84">
        <f t="shared" si="81"/>
        <v>7.98</v>
      </c>
      <c r="K138" s="84">
        <f t="shared" si="82"/>
        <v>28.11</v>
      </c>
      <c r="L138" s="84">
        <f t="shared" si="83"/>
        <v>24.66</v>
      </c>
      <c r="M138" s="86"/>
      <c r="N138" s="86"/>
      <c r="O138" s="86"/>
    </row>
    <row r="139" spans="1:15" x14ac:dyDescent="0.35">
      <c r="A139" s="38"/>
      <c r="B139" s="37" t="s">
        <v>34</v>
      </c>
      <c r="C139" s="32" t="s">
        <v>9</v>
      </c>
      <c r="D139" s="82">
        <v>177702</v>
      </c>
      <c r="E139" s="82">
        <v>124846</v>
      </c>
      <c r="F139" s="82">
        <v>776708</v>
      </c>
      <c r="G139" s="82">
        <v>148925</v>
      </c>
      <c r="H139" s="82">
        <v>95568</v>
      </c>
      <c r="I139" s="82">
        <v>610696</v>
      </c>
      <c r="J139" s="84">
        <f t="shared" si="81"/>
        <v>19.32</v>
      </c>
      <c r="K139" s="84">
        <f t="shared" si="82"/>
        <v>30.64</v>
      </c>
      <c r="L139" s="84">
        <f t="shared" si="83"/>
        <v>27.18</v>
      </c>
      <c r="M139" s="86"/>
      <c r="N139" s="86"/>
      <c r="O139" s="86"/>
    </row>
    <row r="140" spans="1:15" x14ac:dyDescent="0.35">
      <c r="A140" s="38"/>
      <c r="B140" s="37" t="s">
        <v>35</v>
      </c>
      <c r="C140" s="32" t="s">
        <v>9</v>
      </c>
      <c r="D140" s="82">
        <v>35112</v>
      </c>
      <c r="E140" s="82">
        <v>15455</v>
      </c>
      <c r="F140" s="82">
        <v>95725</v>
      </c>
      <c r="G140" s="82">
        <v>32036</v>
      </c>
      <c r="H140" s="82">
        <v>12312</v>
      </c>
      <c r="I140" s="82">
        <v>78556</v>
      </c>
      <c r="J140" s="84">
        <f t="shared" si="81"/>
        <v>9.6</v>
      </c>
      <c r="K140" s="84">
        <f t="shared" si="82"/>
        <v>25.53</v>
      </c>
      <c r="L140" s="84">
        <f t="shared" si="83"/>
        <v>21.86</v>
      </c>
      <c r="M140" s="86"/>
      <c r="N140" s="86"/>
      <c r="O140" s="86"/>
    </row>
    <row r="141" spans="1:15" x14ac:dyDescent="0.35">
      <c r="A141" s="38"/>
      <c r="B141" s="37" t="s">
        <v>36</v>
      </c>
      <c r="C141" s="37" t="s">
        <v>32</v>
      </c>
      <c r="D141" s="87">
        <v>31497</v>
      </c>
      <c r="E141" s="82">
        <v>404292</v>
      </c>
      <c r="F141" s="82">
        <v>2512021</v>
      </c>
      <c r="G141" s="87">
        <v>44238</v>
      </c>
      <c r="H141" s="82">
        <v>349059</v>
      </c>
      <c r="I141" s="82">
        <v>2231697</v>
      </c>
      <c r="J141" s="84">
        <f t="shared" si="81"/>
        <v>-28.8</v>
      </c>
      <c r="K141" s="84">
        <f t="shared" si="82"/>
        <v>15.82</v>
      </c>
      <c r="L141" s="84">
        <f t="shared" si="83"/>
        <v>12.56</v>
      </c>
      <c r="M141" s="86"/>
      <c r="N141" s="86"/>
      <c r="O141" s="86"/>
    </row>
    <row r="142" spans="1:15" x14ac:dyDescent="0.35">
      <c r="A142" s="38"/>
      <c r="B142" s="37" t="s">
        <v>37</v>
      </c>
      <c r="C142" s="37" t="s">
        <v>28</v>
      </c>
      <c r="D142" s="82">
        <v>130681</v>
      </c>
      <c r="E142" s="82">
        <v>48436</v>
      </c>
      <c r="F142" s="82">
        <v>301643</v>
      </c>
      <c r="G142" s="82">
        <v>395714</v>
      </c>
      <c r="H142" s="82">
        <v>42727</v>
      </c>
      <c r="I142" s="82">
        <v>272919</v>
      </c>
      <c r="J142" s="84">
        <f t="shared" si="81"/>
        <v>-66.98</v>
      </c>
      <c r="K142" s="84">
        <f t="shared" si="82"/>
        <v>13.36</v>
      </c>
      <c r="L142" s="84">
        <f t="shared" si="83"/>
        <v>10.52</v>
      </c>
      <c r="M142" s="86"/>
      <c r="N142" s="86"/>
      <c r="O142" s="86"/>
    </row>
    <row r="143" spans="1:15" x14ac:dyDescent="0.35">
      <c r="A143" s="38"/>
      <c r="B143" s="37" t="s">
        <v>38</v>
      </c>
      <c r="C143" s="37" t="s">
        <v>39</v>
      </c>
      <c r="D143" s="79"/>
      <c r="E143" s="82">
        <v>100992</v>
      </c>
      <c r="F143" s="82">
        <v>627479</v>
      </c>
      <c r="G143" s="79"/>
      <c r="H143" s="82">
        <v>80370</v>
      </c>
      <c r="I143" s="82">
        <v>513405</v>
      </c>
      <c r="J143" s="80" t="s">
        <v>22</v>
      </c>
      <c r="K143" s="84">
        <f t="shared" si="82"/>
        <v>25.66</v>
      </c>
      <c r="L143" s="84">
        <f t="shared" si="83"/>
        <v>22.22</v>
      </c>
      <c r="M143" s="86"/>
      <c r="N143" s="86"/>
      <c r="O143" s="86"/>
    </row>
    <row r="144" spans="1:15" x14ac:dyDescent="0.35">
      <c r="A144" s="38"/>
      <c r="B144" s="37" t="s">
        <v>40</v>
      </c>
      <c r="C144" s="37" t="s">
        <v>39</v>
      </c>
      <c r="D144" s="79"/>
      <c r="E144" s="82">
        <v>84916</v>
      </c>
      <c r="F144" s="82">
        <v>528225</v>
      </c>
      <c r="G144" s="79"/>
      <c r="H144" s="82">
        <v>59382</v>
      </c>
      <c r="I144" s="82">
        <v>379362</v>
      </c>
      <c r="J144" s="80" t="s">
        <v>22</v>
      </c>
      <c r="K144" s="84">
        <f t="shared" si="82"/>
        <v>43</v>
      </c>
      <c r="L144" s="84">
        <f t="shared" si="83"/>
        <v>39.24</v>
      </c>
      <c r="M144" s="86"/>
      <c r="N144" s="86"/>
      <c r="O144" s="86"/>
    </row>
    <row r="145" spans="1:15" x14ac:dyDescent="0.35">
      <c r="A145" s="38"/>
      <c r="B145" s="37"/>
      <c r="C145" s="37"/>
      <c r="D145" s="79"/>
      <c r="E145" s="82"/>
      <c r="F145" s="82"/>
      <c r="G145" s="79"/>
      <c r="H145" s="82"/>
      <c r="I145" s="82"/>
      <c r="J145" s="84"/>
      <c r="K145" s="84"/>
      <c r="L145" s="84"/>
      <c r="M145" s="86"/>
      <c r="N145" s="86"/>
      <c r="O145" s="86"/>
    </row>
    <row r="146" spans="1:15" x14ac:dyDescent="0.35">
      <c r="A146" s="32" t="s">
        <v>41</v>
      </c>
      <c r="B146" s="37" t="s">
        <v>42</v>
      </c>
      <c r="C146" s="37" t="s">
        <v>39</v>
      </c>
      <c r="D146" s="78"/>
      <c r="E146" s="78">
        <f>SUM(E147:E150)</f>
        <v>23427</v>
      </c>
      <c r="F146" s="78">
        <f>SUM(F147:F150)</f>
        <v>145478</v>
      </c>
      <c r="G146" s="78"/>
      <c r="H146" s="78">
        <f>SUM(H147:H150)</f>
        <v>39089</v>
      </c>
      <c r="I146" s="78">
        <f>SUM(I147:I150)</f>
        <v>249757</v>
      </c>
      <c r="J146" s="80" t="s">
        <v>22</v>
      </c>
      <c r="K146" s="84">
        <f t="shared" ref="K146:L148" si="84">ROUND(E146/H146*100-100,2)</f>
        <v>-40.07</v>
      </c>
      <c r="L146" s="84">
        <f t="shared" si="84"/>
        <v>-41.75</v>
      </c>
      <c r="M146" s="86"/>
      <c r="N146" s="86"/>
      <c r="O146" s="86"/>
    </row>
    <row r="147" spans="1:15" x14ac:dyDescent="0.35">
      <c r="A147" s="38"/>
      <c r="B147" s="37" t="s">
        <v>43</v>
      </c>
      <c r="C147" s="32" t="s">
        <v>9</v>
      </c>
      <c r="D147" s="78">
        <v>234468</v>
      </c>
      <c r="E147" s="78">
        <v>13433</v>
      </c>
      <c r="F147" s="78">
        <v>84016</v>
      </c>
      <c r="G147" s="78">
        <v>391105</v>
      </c>
      <c r="H147" s="78">
        <v>25627</v>
      </c>
      <c r="I147" s="78">
        <v>163395</v>
      </c>
      <c r="J147" s="84">
        <f>ROUND(D147/G147*100-100,2)</f>
        <v>-40.049999999999997</v>
      </c>
      <c r="K147" s="84">
        <f>ROUND(E147/H147*100-100,2)</f>
        <v>-47.58</v>
      </c>
      <c r="L147" s="84">
        <f>ROUND(F147/I147*100-100,2)</f>
        <v>-48.58</v>
      </c>
      <c r="M147" s="86"/>
      <c r="N147" s="86"/>
      <c r="O147" s="86"/>
    </row>
    <row r="148" spans="1:15" x14ac:dyDescent="0.35">
      <c r="A148" s="38"/>
      <c r="B148" s="37" t="s">
        <v>44</v>
      </c>
      <c r="C148" s="32" t="s">
        <v>9</v>
      </c>
      <c r="D148" s="82">
        <v>54565</v>
      </c>
      <c r="E148" s="82">
        <v>4567</v>
      </c>
      <c r="F148" s="82">
        <v>28550</v>
      </c>
      <c r="G148" s="82">
        <v>80044</v>
      </c>
      <c r="H148" s="82">
        <v>6199</v>
      </c>
      <c r="I148" s="82">
        <v>39773</v>
      </c>
      <c r="J148" s="84">
        <f>ROUND(D148/G148*100-100,2)</f>
        <v>-31.83</v>
      </c>
      <c r="K148" s="84">
        <f t="shared" si="84"/>
        <v>-26.33</v>
      </c>
      <c r="L148" s="84">
        <f t="shared" si="84"/>
        <v>-28.22</v>
      </c>
      <c r="M148" s="86"/>
      <c r="N148" s="86"/>
      <c r="O148" s="86"/>
    </row>
    <row r="149" spans="1:15" x14ac:dyDescent="0.35">
      <c r="A149" s="38"/>
      <c r="B149" s="37" t="s">
        <v>45</v>
      </c>
      <c r="C149" s="32" t="s">
        <v>9</v>
      </c>
      <c r="D149" s="78">
        <v>97112</v>
      </c>
      <c r="E149" s="78">
        <v>5425</v>
      </c>
      <c r="F149" s="78">
        <v>32900</v>
      </c>
      <c r="G149" s="78">
        <v>100111</v>
      </c>
      <c r="H149" s="78">
        <v>7245</v>
      </c>
      <c r="I149" s="78">
        <v>46475</v>
      </c>
      <c r="J149" s="84">
        <f>ROUND(D149/G149*100-100,2)</f>
        <v>-3</v>
      </c>
      <c r="K149" s="84">
        <f>ROUND(E149/H149*100-100,2)</f>
        <v>-25.12</v>
      </c>
      <c r="L149" s="84">
        <f>ROUND(F149/I149*100-100,2)</f>
        <v>-29.21</v>
      </c>
      <c r="M149" s="86"/>
      <c r="N149" s="86"/>
      <c r="O149" s="86"/>
    </row>
    <row r="150" spans="1:15" x14ac:dyDescent="0.35">
      <c r="A150" s="38"/>
      <c r="B150" s="37" t="s">
        <v>46</v>
      </c>
      <c r="C150" s="32" t="s">
        <v>9</v>
      </c>
      <c r="D150" s="82">
        <v>150</v>
      </c>
      <c r="E150" s="82">
        <v>2</v>
      </c>
      <c r="F150" s="82">
        <v>12</v>
      </c>
      <c r="G150" s="82">
        <v>448</v>
      </c>
      <c r="H150" s="82">
        <v>18</v>
      </c>
      <c r="I150" s="82">
        <v>114</v>
      </c>
      <c r="J150" s="84">
        <f>ROUND(D150/G150*100-100,2)</f>
        <v>-66.52</v>
      </c>
      <c r="K150" s="84">
        <f>ROUND(E150/H150*100-100,2)</f>
        <v>-88.89</v>
      </c>
      <c r="L150" s="84">
        <f>ROUND(F150/I150*100-100,2)</f>
        <v>-89.47</v>
      </c>
      <c r="M150" s="86"/>
      <c r="N150" s="86"/>
      <c r="O150" s="86"/>
    </row>
    <row r="151" spans="1:15" x14ac:dyDescent="0.35">
      <c r="A151" s="38"/>
      <c r="B151" s="37"/>
      <c r="C151" s="32"/>
      <c r="D151" s="82"/>
      <c r="E151" s="82"/>
      <c r="F151" s="82"/>
      <c r="G151" s="82"/>
      <c r="H151" s="82"/>
      <c r="I151" s="82"/>
      <c r="J151" s="84"/>
      <c r="K151" s="84"/>
      <c r="L151" s="84"/>
      <c r="M151" s="86"/>
      <c r="N151" s="86"/>
      <c r="O151" s="86"/>
    </row>
    <row r="152" spans="1:15" x14ac:dyDescent="0.35">
      <c r="A152" s="38" t="s">
        <v>47</v>
      </c>
      <c r="B152" s="37" t="s">
        <v>48</v>
      </c>
      <c r="C152" s="37" t="s">
        <v>7</v>
      </c>
      <c r="D152" s="78"/>
      <c r="E152" s="78">
        <f t="shared" ref="E152:I152" si="85">SUM(E153,E154,E158,E169,E173,E177,E178,E179,E180,E185,E193,E194,E195,E196,E197,E198,E199)</f>
        <v>459497</v>
      </c>
      <c r="F152" s="78">
        <f t="shared" si="85"/>
        <v>2857760</v>
      </c>
      <c r="G152" s="78"/>
      <c r="H152" s="78">
        <f t="shared" si="85"/>
        <v>403363</v>
      </c>
      <c r="I152" s="78">
        <f t="shared" si="85"/>
        <v>2572855</v>
      </c>
      <c r="J152" s="80" t="s">
        <v>22</v>
      </c>
      <c r="K152" s="84">
        <f t="shared" ref="K152:K157" si="86">ROUND(E152/H152*100-100,2)</f>
        <v>13.92</v>
      </c>
      <c r="L152" s="84">
        <f t="shared" ref="L152:L157" si="87">ROUND(F152/I152*100-100,2)</f>
        <v>11.07</v>
      </c>
      <c r="M152" s="86"/>
      <c r="N152" s="86"/>
      <c r="O152" s="86"/>
    </row>
    <row r="153" spans="1:15" x14ac:dyDescent="0.35">
      <c r="A153" s="38"/>
      <c r="B153" s="37" t="s">
        <v>49</v>
      </c>
      <c r="C153" s="37" t="s">
        <v>28</v>
      </c>
      <c r="D153" s="82">
        <v>1237</v>
      </c>
      <c r="E153" s="82">
        <v>9633</v>
      </c>
      <c r="F153" s="82">
        <v>59916</v>
      </c>
      <c r="G153" s="82">
        <v>1314</v>
      </c>
      <c r="H153" s="82">
        <v>7671</v>
      </c>
      <c r="I153" s="82">
        <v>49063</v>
      </c>
      <c r="J153" s="84">
        <f>ROUND(D153/G153*100-100,2)</f>
        <v>-5.86</v>
      </c>
      <c r="K153" s="84">
        <f>ROUND(E153/H153*100-100,2)</f>
        <v>25.58</v>
      </c>
      <c r="L153" s="84">
        <f>ROUND(F153/I153*100-100,2)</f>
        <v>22.12</v>
      </c>
      <c r="M153" s="86"/>
      <c r="N153" s="86"/>
      <c r="O153" s="86"/>
    </row>
    <row r="154" spans="1:15" x14ac:dyDescent="0.35">
      <c r="A154" s="38"/>
      <c r="B154" s="37" t="s">
        <v>50</v>
      </c>
      <c r="C154" s="37" t="s">
        <v>39</v>
      </c>
      <c r="D154" s="78"/>
      <c r="E154" s="78">
        <f t="shared" ref="E154:I154" si="88">SUM(E155:E157)</f>
        <v>35079</v>
      </c>
      <c r="F154" s="78">
        <f t="shared" si="88"/>
        <v>217960</v>
      </c>
      <c r="G154" s="78"/>
      <c r="H154" s="78">
        <f t="shared" si="88"/>
        <v>36020</v>
      </c>
      <c r="I154" s="78">
        <f t="shared" si="88"/>
        <v>230061</v>
      </c>
      <c r="J154" s="80" t="s">
        <v>22</v>
      </c>
      <c r="K154" s="84">
        <f t="shared" si="86"/>
        <v>-2.61</v>
      </c>
      <c r="L154" s="84">
        <f t="shared" si="87"/>
        <v>-5.26</v>
      </c>
      <c r="M154" s="86"/>
      <c r="N154" s="86"/>
      <c r="O154" s="86"/>
    </row>
    <row r="155" spans="1:15" x14ac:dyDescent="0.35">
      <c r="B155" s="37" t="s">
        <v>51</v>
      </c>
      <c r="C155" s="37" t="s">
        <v>32</v>
      </c>
      <c r="D155" s="82">
        <v>2098</v>
      </c>
      <c r="E155" s="82">
        <v>17435</v>
      </c>
      <c r="F155" s="82">
        <v>108383</v>
      </c>
      <c r="G155" s="82">
        <v>2694</v>
      </c>
      <c r="H155" s="82">
        <v>19940</v>
      </c>
      <c r="I155" s="82">
        <v>127372</v>
      </c>
      <c r="J155" s="84">
        <f>ROUND(D155/G155*100-100,2)</f>
        <v>-22.12</v>
      </c>
      <c r="K155" s="84">
        <f t="shared" si="86"/>
        <v>-12.56</v>
      </c>
      <c r="L155" s="84">
        <f t="shared" si="87"/>
        <v>-14.91</v>
      </c>
      <c r="M155" s="86"/>
      <c r="N155" s="86"/>
      <c r="O155" s="86"/>
    </row>
    <row r="156" spans="1:15" x14ac:dyDescent="0.35">
      <c r="B156" s="37" t="s">
        <v>52</v>
      </c>
      <c r="C156" s="37" t="s">
        <v>32</v>
      </c>
      <c r="D156" s="82">
        <v>1200</v>
      </c>
      <c r="E156" s="82">
        <v>8634</v>
      </c>
      <c r="F156" s="82">
        <v>53514</v>
      </c>
      <c r="G156" s="82">
        <v>1181</v>
      </c>
      <c r="H156" s="82">
        <v>9821</v>
      </c>
      <c r="I156" s="82">
        <v>62701</v>
      </c>
      <c r="J156" s="84">
        <f>ROUND(D156/G156*100-100,2)</f>
        <v>1.61</v>
      </c>
      <c r="K156" s="84">
        <f t="shared" si="86"/>
        <v>-12.09</v>
      </c>
      <c r="L156" s="84">
        <f t="shared" si="87"/>
        <v>-14.65</v>
      </c>
      <c r="M156" s="86"/>
      <c r="N156" s="86"/>
      <c r="O156" s="86"/>
    </row>
    <row r="157" spans="1:15" x14ac:dyDescent="0.35">
      <c r="B157" s="37" t="s">
        <v>53</v>
      </c>
      <c r="C157" s="37" t="s">
        <v>39</v>
      </c>
      <c r="D157" s="79"/>
      <c r="E157" s="82">
        <v>9010</v>
      </c>
      <c r="F157" s="82">
        <v>56063</v>
      </c>
      <c r="G157" s="79"/>
      <c r="H157" s="82">
        <v>6259</v>
      </c>
      <c r="I157" s="82">
        <v>39988</v>
      </c>
      <c r="J157" s="80" t="s">
        <v>22</v>
      </c>
      <c r="K157" s="84">
        <f t="shared" si="86"/>
        <v>43.95</v>
      </c>
      <c r="L157" s="84">
        <f t="shared" si="87"/>
        <v>40.200000000000003</v>
      </c>
      <c r="M157" s="86"/>
      <c r="N157" s="86"/>
      <c r="O157" s="86"/>
    </row>
    <row r="158" spans="1:15" x14ac:dyDescent="0.35">
      <c r="A158" s="38"/>
      <c r="B158" s="37" t="s">
        <v>54</v>
      </c>
      <c r="C158" s="37" t="s">
        <v>28</v>
      </c>
      <c r="D158" s="82">
        <v>9523</v>
      </c>
      <c r="E158" s="82">
        <v>20775</v>
      </c>
      <c r="F158" s="82">
        <v>129534</v>
      </c>
      <c r="G158" s="82">
        <v>14980</v>
      </c>
      <c r="H158" s="82">
        <v>25333</v>
      </c>
      <c r="I158" s="82">
        <v>161526</v>
      </c>
      <c r="J158" s="84">
        <f>ROUND(D158/G158*100-100,2)</f>
        <v>-36.43</v>
      </c>
      <c r="K158" s="84">
        <f>ROUND(E158/H158*100-100,2)</f>
        <v>-17.989999999999998</v>
      </c>
      <c r="L158" s="84">
        <f>ROUND(F158/I158*100-100,2)</f>
        <v>-19.809999999999999</v>
      </c>
      <c r="M158" s="86"/>
      <c r="N158" s="86"/>
      <c r="O158" s="86"/>
    </row>
    <row r="159" spans="1:15" x14ac:dyDescent="0.35">
      <c r="A159" s="40"/>
      <c r="B159" s="34"/>
      <c r="C159" s="34"/>
      <c r="D159" s="88"/>
      <c r="E159" s="88"/>
      <c r="F159" s="89"/>
      <c r="G159" s="88"/>
      <c r="H159" s="88"/>
      <c r="I159" s="88"/>
      <c r="J159" s="90"/>
      <c r="K159" s="90"/>
      <c r="L159" s="90"/>
      <c r="M159" s="85"/>
      <c r="N159" s="86"/>
      <c r="O159" s="86"/>
    </row>
    <row r="160" spans="1:15" x14ac:dyDescent="0.35">
      <c r="J160" s="39"/>
      <c r="K160" s="39" t="s">
        <v>94</v>
      </c>
      <c r="L160" s="39"/>
      <c r="N160" s="49"/>
      <c r="O160" s="49"/>
    </row>
    <row r="161" spans="1:15" x14ac:dyDescent="0.35">
      <c r="A161" s="109" t="s">
        <v>122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N161" s="49"/>
      <c r="O161" s="49"/>
    </row>
    <row r="162" spans="1:15" x14ac:dyDescent="0.35">
      <c r="A162" s="32"/>
      <c r="B162" s="32"/>
      <c r="C162" s="32"/>
      <c r="D162" s="32"/>
      <c r="E162" s="44"/>
      <c r="F162" s="32"/>
      <c r="G162" s="32"/>
      <c r="H162" s="44"/>
      <c r="I162" s="32"/>
      <c r="J162" s="32"/>
      <c r="K162" s="44"/>
      <c r="L162" s="32"/>
      <c r="N162" s="49"/>
      <c r="O162" s="49"/>
    </row>
    <row r="163" spans="1:15" x14ac:dyDescent="0.35">
      <c r="B163" s="2" t="s">
        <v>116</v>
      </c>
      <c r="E163" s="3"/>
      <c r="H163" s="3"/>
      <c r="I163" s="37" t="s">
        <v>115</v>
      </c>
      <c r="K163" s="3"/>
      <c r="N163" s="49"/>
      <c r="O163" s="49"/>
    </row>
    <row r="164" spans="1:15" x14ac:dyDescent="0.35">
      <c r="E164" s="3"/>
      <c r="H164" s="3"/>
      <c r="I164" s="37" t="s">
        <v>114</v>
      </c>
      <c r="J164" s="34"/>
      <c r="K164" s="41"/>
      <c r="L164" s="34"/>
      <c r="N164" s="49"/>
      <c r="O164" s="49"/>
    </row>
    <row r="165" spans="1:15" x14ac:dyDescent="0.35">
      <c r="A165" s="45"/>
      <c r="B165" s="6"/>
      <c r="C165" s="7" t="s">
        <v>95</v>
      </c>
      <c r="D165" s="107" t="s">
        <v>123</v>
      </c>
      <c r="E165" s="108"/>
      <c r="F165" s="110"/>
      <c r="G165" s="107" t="s">
        <v>124</v>
      </c>
      <c r="H165" s="108"/>
      <c r="I165" s="110"/>
      <c r="J165" s="19" t="s">
        <v>125</v>
      </c>
      <c r="K165" s="3"/>
      <c r="N165" s="49"/>
      <c r="O165" s="49"/>
    </row>
    <row r="166" spans="1:15" x14ac:dyDescent="0.35">
      <c r="A166" s="2" t="s">
        <v>1</v>
      </c>
      <c r="B166" s="13"/>
      <c r="C166" s="32" t="s">
        <v>96</v>
      </c>
      <c r="D166" s="15"/>
      <c r="E166" s="3"/>
      <c r="F166" s="16"/>
      <c r="H166" s="18"/>
      <c r="J166" s="46" t="s">
        <v>126</v>
      </c>
      <c r="K166" s="41"/>
      <c r="L166" s="34"/>
      <c r="N166" s="49"/>
      <c r="O166" s="49"/>
    </row>
    <row r="167" spans="1:15" x14ac:dyDescent="0.35">
      <c r="A167" s="37" t="s">
        <v>2</v>
      </c>
      <c r="B167" s="13" t="s">
        <v>98</v>
      </c>
      <c r="C167" s="32" t="s">
        <v>99</v>
      </c>
      <c r="D167" s="15" t="s">
        <v>100</v>
      </c>
      <c r="E167" s="105" t="s">
        <v>101</v>
      </c>
      <c r="F167" s="106"/>
      <c r="G167" s="37" t="s">
        <v>100</v>
      </c>
      <c r="H167" s="105" t="s">
        <v>101</v>
      </c>
      <c r="I167" s="106"/>
      <c r="J167" s="19" t="s">
        <v>100</v>
      </c>
      <c r="K167" s="107" t="s">
        <v>101</v>
      </c>
      <c r="L167" s="108"/>
      <c r="N167" s="49"/>
      <c r="O167" s="49"/>
    </row>
    <row r="168" spans="1:15" x14ac:dyDescent="0.35">
      <c r="A168" s="34"/>
      <c r="B168" s="23"/>
      <c r="C168" s="24" t="s">
        <v>102</v>
      </c>
      <c r="D168" s="23"/>
      <c r="E168" s="25" t="s">
        <v>103</v>
      </c>
      <c r="F168" s="26" t="s">
        <v>104</v>
      </c>
      <c r="G168" s="27"/>
      <c r="H168" s="25" t="s">
        <v>103</v>
      </c>
      <c r="I168" s="26" t="s">
        <v>105</v>
      </c>
      <c r="J168" s="28"/>
      <c r="K168" s="25" t="s">
        <v>103</v>
      </c>
      <c r="L168" s="47" t="s">
        <v>105</v>
      </c>
      <c r="N168" s="49"/>
      <c r="O168" s="49"/>
    </row>
    <row r="169" spans="1:15" x14ac:dyDescent="0.35">
      <c r="A169" s="38"/>
      <c r="B169" s="37" t="s">
        <v>56</v>
      </c>
      <c r="C169" s="37" t="s">
        <v>7</v>
      </c>
      <c r="D169" s="79"/>
      <c r="E169" s="78">
        <f t="shared" ref="E169:I169" si="89">SUM(E170:E172)</f>
        <v>75433</v>
      </c>
      <c r="F169" s="78">
        <f t="shared" si="89"/>
        <v>467789</v>
      </c>
      <c r="G169" s="79"/>
      <c r="H169" s="78">
        <f t="shared" si="89"/>
        <v>64619</v>
      </c>
      <c r="I169" s="78">
        <f t="shared" si="89"/>
        <v>412908</v>
      </c>
      <c r="J169" s="80" t="s">
        <v>22</v>
      </c>
      <c r="K169" s="84">
        <f t="shared" ref="K169:K187" si="90">ROUND(E169/H169*100-100,2)</f>
        <v>16.739999999999998</v>
      </c>
      <c r="L169" s="84">
        <f t="shared" ref="L169:L187" si="91">ROUND(F169/I169*100-100,2)</f>
        <v>13.29</v>
      </c>
      <c r="M169" s="86"/>
      <c r="N169" s="86"/>
      <c r="O169" s="86"/>
    </row>
    <row r="170" spans="1:15" x14ac:dyDescent="0.35">
      <c r="B170" s="37" t="s">
        <v>58</v>
      </c>
      <c r="C170" s="32" t="s">
        <v>59</v>
      </c>
      <c r="D170" s="82">
        <v>1068</v>
      </c>
      <c r="E170" s="82">
        <v>38570</v>
      </c>
      <c r="F170" s="82">
        <v>238924</v>
      </c>
      <c r="G170" s="82">
        <v>868</v>
      </c>
      <c r="H170" s="82">
        <v>34799</v>
      </c>
      <c r="I170" s="82">
        <v>222445</v>
      </c>
      <c r="J170" s="84">
        <f>ROUND(D170/G170*100-100,2)</f>
        <v>23.04</v>
      </c>
      <c r="K170" s="84">
        <f t="shared" si="90"/>
        <v>10.84</v>
      </c>
      <c r="L170" s="84">
        <f t="shared" si="91"/>
        <v>7.41</v>
      </c>
      <c r="M170" s="86"/>
      <c r="N170" s="86"/>
      <c r="O170" s="86"/>
    </row>
    <row r="171" spans="1:15" x14ac:dyDescent="0.35">
      <c r="B171" s="37" t="s">
        <v>60</v>
      </c>
      <c r="C171" s="32" t="s">
        <v>59</v>
      </c>
      <c r="D171" s="82">
        <v>5534</v>
      </c>
      <c r="E171" s="82">
        <v>34673</v>
      </c>
      <c r="F171" s="82">
        <v>215265</v>
      </c>
      <c r="G171" s="82">
        <v>4348</v>
      </c>
      <c r="H171" s="82">
        <v>28421</v>
      </c>
      <c r="I171" s="82">
        <v>181528</v>
      </c>
      <c r="J171" s="84">
        <f>ROUND(D171/G171*100-100,2)</f>
        <v>27.28</v>
      </c>
      <c r="K171" s="84">
        <f t="shared" si="90"/>
        <v>22</v>
      </c>
      <c r="L171" s="84">
        <f t="shared" si="91"/>
        <v>18.59</v>
      </c>
      <c r="M171" s="86"/>
      <c r="N171" s="86"/>
      <c r="O171" s="86"/>
    </row>
    <row r="172" spans="1:15" x14ac:dyDescent="0.35">
      <c r="B172" s="37" t="s">
        <v>61</v>
      </c>
      <c r="C172" s="37" t="s">
        <v>7</v>
      </c>
      <c r="D172" s="79"/>
      <c r="E172" s="82">
        <v>2190</v>
      </c>
      <c r="F172" s="82">
        <v>13600</v>
      </c>
      <c r="G172" s="79"/>
      <c r="H172" s="82">
        <v>1399</v>
      </c>
      <c r="I172" s="82">
        <v>8935</v>
      </c>
      <c r="J172" s="80" t="s">
        <v>22</v>
      </c>
      <c r="K172" s="84">
        <f t="shared" si="90"/>
        <v>56.54</v>
      </c>
      <c r="L172" s="84">
        <f t="shared" si="91"/>
        <v>52.21</v>
      </c>
      <c r="M172" s="86"/>
      <c r="N172" s="86"/>
      <c r="O172" s="86"/>
    </row>
    <row r="173" spans="1:15" x14ac:dyDescent="0.35">
      <c r="A173" s="38"/>
      <c r="B173" s="37" t="s">
        <v>62</v>
      </c>
      <c r="C173" s="37" t="s">
        <v>63</v>
      </c>
      <c r="D173" s="78">
        <f t="shared" ref="D173:I173" si="92">SUM(D174:D176)</f>
        <v>14236</v>
      </c>
      <c r="E173" s="78">
        <f t="shared" si="92"/>
        <v>17309</v>
      </c>
      <c r="F173" s="78">
        <f t="shared" si="92"/>
        <v>107349</v>
      </c>
      <c r="G173" s="78">
        <f t="shared" si="92"/>
        <v>11973</v>
      </c>
      <c r="H173" s="78">
        <f t="shared" si="92"/>
        <v>16982</v>
      </c>
      <c r="I173" s="78">
        <f t="shared" si="92"/>
        <v>108433</v>
      </c>
      <c r="J173" s="84">
        <f>ROUND(D173/G173*100-100,2)</f>
        <v>18.899999999999999</v>
      </c>
      <c r="K173" s="84">
        <f t="shared" si="90"/>
        <v>1.93</v>
      </c>
      <c r="L173" s="84">
        <f t="shared" si="91"/>
        <v>-1</v>
      </c>
      <c r="M173" s="86"/>
      <c r="N173" s="86"/>
      <c r="O173" s="86"/>
    </row>
    <row r="174" spans="1:15" x14ac:dyDescent="0.35">
      <c r="A174" s="38"/>
      <c r="B174" s="37" t="s">
        <v>64</v>
      </c>
      <c r="C174" s="37" t="s">
        <v>63</v>
      </c>
      <c r="D174" s="82">
        <v>6243</v>
      </c>
      <c r="E174" s="82">
        <v>14215</v>
      </c>
      <c r="F174" s="82">
        <v>88034</v>
      </c>
      <c r="G174" s="82">
        <v>5591</v>
      </c>
      <c r="H174" s="82">
        <v>14341</v>
      </c>
      <c r="I174" s="82">
        <v>91591</v>
      </c>
      <c r="J174" s="84">
        <f>ROUND(D174/G174*100-100,2)</f>
        <v>11.66</v>
      </c>
      <c r="K174" s="84">
        <f t="shared" si="90"/>
        <v>-0.88</v>
      </c>
      <c r="L174" s="84">
        <f t="shared" si="91"/>
        <v>-3.88</v>
      </c>
      <c r="M174" s="86"/>
      <c r="N174" s="86"/>
      <c r="O174" s="86"/>
    </row>
    <row r="175" spans="1:15" x14ac:dyDescent="0.35">
      <c r="A175" s="38"/>
      <c r="B175" s="37" t="s">
        <v>65</v>
      </c>
      <c r="C175" s="37" t="s">
        <v>63</v>
      </c>
      <c r="D175" s="87">
        <v>180</v>
      </c>
      <c r="E175" s="82">
        <v>73</v>
      </c>
      <c r="F175" s="82">
        <v>457</v>
      </c>
      <c r="G175" s="87">
        <v>46</v>
      </c>
      <c r="H175" s="82">
        <v>55</v>
      </c>
      <c r="I175" s="82">
        <v>350</v>
      </c>
      <c r="J175" s="84">
        <f>ROUND(D175/G175*100-100,2)</f>
        <v>291.3</v>
      </c>
      <c r="K175" s="84">
        <f t="shared" si="90"/>
        <v>32.729999999999997</v>
      </c>
      <c r="L175" s="84">
        <f t="shared" si="91"/>
        <v>30.57</v>
      </c>
      <c r="M175" s="86"/>
      <c r="N175" s="86"/>
      <c r="O175" s="86"/>
    </row>
    <row r="176" spans="1:15" x14ac:dyDescent="0.35">
      <c r="A176" s="38"/>
      <c r="B176" s="37" t="s">
        <v>66</v>
      </c>
      <c r="C176" s="37" t="s">
        <v>63</v>
      </c>
      <c r="D176" s="82">
        <v>7813</v>
      </c>
      <c r="E176" s="82">
        <v>3021</v>
      </c>
      <c r="F176" s="82">
        <v>18858</v>
      </c>
      <c r="G176" s="82">
        <v>6336</v>
      </c>
      <c r="H176" s="82">
        <v>2586</v>
      </c>
      <c r="I176" s="82">
        <v>16492</v>
      </c>
      <c r="J176" s="84">
        <f>ROUND(D176/G176*100-100,2)</f>
        <v>23.31</v>
      </c>
      <c r="K176" s="84">
        <f t="shared" si="90"/>
        <v>16.82</v>
      </c>
      <c r="L176" s="84">
        <f t="shared" si="91"/>
        <v>14.35</v>
      </c>
      <c r="M176" s="86"/>
      <c r="N176" s="86"/>
      <c r="O176" s="86"/>
    </row>
    <row r="177" spans="1:15" x14ac:dyDescent="0.35">
      <c r="A177" s="38"/>
      <c r="B177" s="37" t="s">
        <v>67</v>
      </c>
      <c r="C177" s="37" t="s">
        <v>7</v>
      </c>
      <c r="D177" s="79"/>
      <c r="E177" s="82">
        <v>57956</v>
      </c>
      <c r="F177" s="82">
        <v>360052</v>
      </c>
      <c r="G177" s="79"/>
      <c r="H177" s="82">
        <v>49383</v>
      </c>
      <c r="I177" s="82">
        <v>315224</v>
      </c>
      <c r="J177" s="80" t="s">
        <v>22</v>
      </c>
      <c r="K177" s="84">
        <f t="shared" si="90"/>
        <v>17.36</v>
      </c>
      <c r="L177" s="84">
        <f t="shared" si="91"/>
        <v>14.22</v>
      </c>
      <c r="M177" s="86"/>
      <c r="N177" s="86"/>
      <c r="O177" s="86"/>
    </row>
    <row r="178" spans="1:15" x14ac:dyDescent="0.35">
      <c r="A178" s="38"/>
      <c r="B178" s="37" t="s">
        <v>68</v>
      </c>
      <c r="C178" s="37" t="s">
        <v>7</v>
      </c>
      <c r="D178" s="79"/>
      <c r="E178" s="82">
        <v>16070</v>
      </c>
      <c r="F178" s="82">
        <v>99778</v>
      </c>
      <c r="G178" s="79"/>
      <c r="H178" s="82">
        <v>11262</v>
      </c>
      <c r="I178" s="82">
        <v>71923</v>
      </c>
      <c r="J178" s="80" t="s">
        <v>22</v>
      </c>
      <c r="K178" s="84">
        <f t="shared" si="90"/>
        <v>42.69</v>
      </c>
      <c r="L178" s="84">
        <f t="shared" si="91"/>
        <v>38.729999999999997</v>
      </c>
      <c r="M178" s="86"/>
      <c r="N178" s="86"/>
      <c r="O178" s="86"/>
    </row>
    <row r="179" spans="1:15" x14ac:dyDescent="0.35">
      <c r="A179" s="38"/>
      <c r="B179" s="37" t="s">
        <v>69</v>
      </c>
      <c r="C179" s="37" t="s">
        <v>70</v>
      </c>
      <c r="D179" s="82">
        <v>1758</v>
      </c>
      <c r="E179" s="82">
        <v>765</v>
      </c>
      <c r="F179" s="82">
        <v>4784</v>
      </c>
      <c r="G179" s="82">
        <v>1391</v>
      </c>
      <c r="H179" s="82">
        <v>548</v>
      </c>
      <c r="I179" s="82">
        <v>3504</v>
      </c>
      <c r="J179" s="84">
        <f>ROUND(D179/G179*100-100,2)</f>
        <v>26.38</v>
      </c>
      <c r="K179" s="84">
        <f>ROUND(E179/H179*100-100,2)</f>
        <v>39.6</v>
      </c>
      <c r="L179" s="84">
        <f>ROUND(F179/I179*100-100,2)</f>
        <v>36.53</v>
      </c>
      <c r="M179" s="86"/>
      <c r="N179" s="86"/>
      <c r="O179" s="86"/>
    </row>
    <row r="180" spans="1:15" x14ac:dyDescent="0.35">
      <c r="A180" s="38"/>
      <c r="B180" s="37" t="s">
        <v>71</v>
      </c>
      <c r="C180" s="37" t="s">
        <v>7</v>
      </c>
      <c r="D180" s="79"/>
      <c r="E180" s="78">
        <f t="shared" ref="E180:I180" si="93">SUM(E182:E184)</f>
        <v>152523</v>
      </c>
      <c r="F180" s="78">
        <f t="shared" si="93"/>
        <v>951222</v>
      </c>
      <c r="G180" s="79"/>
      <c r="H180" s="78">
        <f t="shared" si="93"/>
        <v>127094</v>
      </c>
      <c r="I180" s="78">
        <f t="shared" si="93"/>
        <v>808976</v>
      </c>
      <c r="J180" s="80" t="s">
        <v>22</v>
      </c>
      <c r="K180" s="84">
        <f t="shared" si="90"/>
        <v>20.010000000000002</v>
      </c>
      <c r="L180" s="84">
        <f t="shared" si="91"/>
        <v>17.579999999999998</v>
      </c>
      <c r="M180" s="86"/>
      <c r="N180" s="86"/>
      <c r="O180" s="86"/>
    </row>
    <row r="181" spans="1:15" x14ac:dyDescent="0.35">
      <c r="A181" s="37"/>
      <c r="B181" s="37" t="s">
        <v>72</v>
      </c>
      <c r="C181" s="37" t="s">
        <v>70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4">
        <v>0</v>
      </c>
      <c r="K181" s="84">
        <v>0</v>
      </c>
      <c r="L181" s="84">
        <v>0</v>
      </c>
      <c r="M181" s="86"/>
      <c r="N181" s="86"/>
      <c r="O181" s="86"/>
    </row>
    <row r="182" spans="1:15" x14ac:dyDescent="0.35">
      <c r="A182" s="37"/>
      <c r="B182" s="37" t="s">
        <v>73</v>
      </c>
      <c r="C182" s="37" t="s">
        <v>70</v>
      </c>
      <c r="D182" s="82">
        <v>250230</v>
      </c>
      <c r="E182" s="82">
        <v>40585</v>
      </c>
      <c r="F182" s="82">
        <v>252795</v>
      </c>
      <c r="G182" s="82">
        <v>235805</v>
      </c>
      <c r="H182" s="82">
        <v>38737</v>
      </c>
      <c r="I182" s="82">
        <v>246370</v>
      </c>
      <c r="J182" s="84">
        <f>ROUND(D182/G182*100-100,2)</f>
        <v>6.12</v>
      </c>
      <c r="K182" s="84">
        <f t="shared" si="90"/>
        <v>4.7699999999999996</v>
      </c>
      <c r="L182" s="84">
        <f t="shared" si="91"/>
        <v>2.61</v>
      </c>
      <c r="M182" s="86"/>
      <c r="N182" s="86"/>
      <c r="O182" s="86"/>
    </row>
    <row r="183" spans="1:15" x14ac:dyDescent="0.35">
      <c r="A183" s="37"/>
      <c r="B183" s="37" t="s">
        <v>74</v>
      </c>
      <c r="C183" s="37" t="s">
        <v>70</v>
      </c>
      <c r="D183" s="82">
        <v>21330</v>
      </c>
      <c r="E183" s="82">
        <v>36510</v>
      </c>
      <c r="F183" s="82">
        <v>226593</v>
      </c>
      <c r="G183" s="82">
        <v>13184</v>
      </c>
      <c r="H183" s="82">
        <v>27665</v>
      </c>
      <c r="I183" s="82">
        <v>176497</v>
      </c>
      <c r="J183" s="84">
        <f>ROUND(D183/G183*100-100,2)</f>
        <v>61.79</v>
      </c>
      <c r="K183" s="84">
        <f t="shared" si="90"/>
        <v>31.97</v>
      </c>
      <c r="L183" s="84">
        <f t="shared" si="91"/>
        <v>28.38</v>
      </c>
      <c r="M183" s="86"/>
      <c r="N183" s="86"/>
      <c r="O183" s="86"/>
    </row>
    <row r="184" spans="1:15" x14ac:dyDescent="0.35">
      <c r="A184" s="37"/>
      <c r="B184" s="37" t="s">
        <v>75</v>
      </c>
      <c r="C184" s="37" t="s">
        <v>7</v>
      </c>
      <c r="D184" s="79"/>
      <c r="E184" s="82">
        <v>75428</v>
      </c>
      <c r="F184" s="82">
        <v>471834</v>
      </c>
      <c r="G184" s="79"/>
      <c r="H184" s="82">
        <v>60692</v>
      </c>
      <c r="I184" s="82">
        <v>386109</v>
      </c>
      <c r="J184" s="80" t="s">
        <v>22</v>
      </c>
      <c r="K184" s="84">
        <f t="shared" si="90"/>
        <v>24.28</v>
      </c>
      <c r="L184" s="84">
        <f t="shared" si="91"/>
        <v>22.2</v>
      </c>
      <c r="M184" s="86"/>
      <c r="N184" s="86"/>
      <c r="O184" s="86"/>
    </row>
    <row r="185" spans="1:15" x14ac:dyDescent="0.35">
      <c r="A185" s="38"/>
      <c r="B185" s="37" t="s">
        <v>76</v>
      </c>
      <c r="C185" s="37" t="s">
        <v>7</v>
      </c>
      <c r="D185" s="79"/>
      <c r="E185" s="78">
        <f t="shared" ref="E185:I185" si="94">SUM(E186:E192)</f>
        <v>29267</v>
      </c>
      <c r="F185" s="78">
        <f t="shared" si="94"/>
        <v>182194</v>
      </c>
      <c r="G185" s="79"/>
      <c r="H185" s="78">
        <f t="shared" si="94"/>
        <v>23112</v>
      </c>
      <c r="I185" s="78">
        <f t="shared" si="94"/>
        <v>147430</v>
      </c>
      <c r="J185" s="80" t="s">
        <v>22</v>
      </c>
      <c r="K185" s="84">
        <f t="shared" si="90"/>
        <v>26.63</v>
      </c>
      <c r="L185" s="84">
        <f t="shared" si="91"/>
        <v>23.58</v>
      </c>
      <c r="M185" s="86"/>
      <c r="N185" s="86"/>
      <c r="O185" s="86"/>
    </row>
    <row r="186" spans="1:15" x14ac:dyDescent="0.35">
      <c r="A186" s="37"/>
      <c r="B186" s="37" t="s">
        <v>77</v>
      </c>
      <c r="C186" s="32" t="s">
        <v>78</v>
      </c>
      <c r="D186" s="82">
        <v>1605</v>
      </c>
      <c r="E186" s="82">
        <v>4079</v>
      </c>
      <c r="F186" s="82">
        <v>25462</v>
      </c>
      <c r="G186" s="82">
        <v>1053</v>
      </c>
      <c r="H186" s="82">
        <v>2828</v>
      </c>
      <c r="I186" s="82">
        <v>17998</v>
      </c>
      <c r="J186" s="84">
        <f>ROUND(D186/G186*100-100,2)</f>
        <v>52.42</v>
      </c>
      <c r="K186" s="84">
        <f>ROUND(E186/H186*100-100,2)</f>
        <v>44.24</v>
      </c>
      <c r="L186" s="84">
        <f>ROUND(F186/I186*100-100,2)</f>
        <v>41.47</v>
      </c>
      <c r="M186" s="86"/>
      <c r="N186" s="86"/>
      <c r="O186" s="86"/>
    </row>
    <row r="187" spans="1:15" x14ac:dyDescent="0.35">
      <c r="A187" s="37"/>
      <c r="B187" s="37" t="s">
        <v>79</v>
      </c>
      <c r="C187" s="37" t="s">
        <v>7</v>
      </c>
      <c r="D187" s="79"/>
      <c r="E187" s="82">
        <v>1705</v>
      </c>
      <c r="F187" s="82">
        <v>10639</v>
      </c>
      <c r="G187" s="79"/>
      <c r="H187" s="82">
        <v>1618</v>
      </c>
      <c r="I187" s="82">
        <v>10335</v>
      </c>
      <c r="J187" s="80" t="s">
        <v>22</v>
      </c>
      <c r="K187" s="84">
        <f t="shared" si="90"/>
        <v>5.38</v>
      </c>
      <c r="L187" s="84">
        <f t="shared" si="91"/>
        <v>2.94</v>
      </c>
      <c r="M187" s="86"/>
      <c r="N187" s="86"/>
      <c r="O187" s="86"/>
    </row>
    <row r="188" spans="1:15" x14ac:dyDescent="0.35">
      <c r="B188" s="37" t="s">
        <v>80</v>
      </c>
      <c r="C188" s="37" t="s">
        <v>7</v>
      </c>
      <c r="D188" s="79"/>
      <c r="E188" s="82">
        <v>5650</v>
      </c>
      <c r="F188" s="82">
        <v>35036</v>
      </c>
      <c r="G188" s="79"/>
      <c r="H188" s="82">
        <v>4320</v>
      </c>
      <c r="I188" s="82">
        <v>27623</v>
      </c>
      <c r="J188" s="80" t="s">
        <v>22</v>
      </c>
      <c r="K188" s="84">
        <f t="shared" ref="K188" si="95">ROUND(E188/H188*100-100,2)</f>
        <v>30.79</v>
      </c>
      <c r="L188" s="84">
        <f t="shared" ref="L188" si="96">ROUND(F188/I188*100-100,2)</f>
        <v>26.84</v>
      </c>
      <c r="M188" s="86"/>
      <c r="N188" s="86"/>
      <c r="O188" s="86"/>
    </row>
    <row r="189" spans="1:15" x14ac:dyDescent="0.35">
      <c r="B189" s="37" t="s">
        <v>81</v>
      </c>
      <c r="D189" s="82"/>
      <c r="E189" s="78"/>
      <c r="F189" s="78"/>
      <c r="G189" s="82"/>
      <c r="H189" s="78"/>
      <c r="I189" s="78"/>
      <c r="J189" s="84"/>
      <c r="K189" s="84"/>
      <c r="L189" s="84"/>
      <c r="M189" s="86"/>
      <c r="N189" s="86"/>
      <c r="O189" s="86"/>
    </row>
    <row r="190" spans="1:15" x14ac:dyDescent="0.35">
      <c r="B190" s="37" t="s">
        <v>82</v>
      </c>
      <c r="C190" s="37" t="s">
        <v>7</v>
      </c>
      <c r="D190" s="79"/>
      <c r="E190" s="78">
        <v>8523</v>
      </c>
      <c r="F190" s="78">
        <v>53150</v>
      </c>
      <c r="G190" s="79"/>
      <c r="H190" s="78">
        <v>5898</v>
      </c>
      <c r="I190" s="78">
        <v>37697</v>
      </c>
      <c r="J190" s="80" t="s">
        <v>22</v>
      </c>
      <c r="K190" s="84">
        <f t="shared" ref="K190:K199" si="97">ROUND(E190/H190*100-100,2)</f>
        <v>44.51</v>
      </c>
      <c r="L190" s="84">
        <f t="shared" ref="L190:L199" si="98">ROUND(F190/I190*100-100,2)</f>
        <v>40.99</v>
      </c>
      <c r="M190" s="86"/>
      <c r="N190" s="86"/>
      <c r="O190" s="86"/>
    </row>
    <row r="191" spans="1:15" x14ac:dyDescent="0.35">
      <c r="B191" s="37" t="s">
        <v>83</v>
      </c>
      <c r="C191" s="37" t="s">
        <v>7</v>
      </c>
      <c r="D191" s="79"/>
      <c r="E191" s="82">
        <v>2638</v>
      </c>
      <c r="F191" s="82">
        <v>16429</v>
      </c>
      <c r="G191" s="79"/>
      <c r="H191" s="82">
        <v>2206</v>
      </c>
      <c r="I191" s="82">
        <v>14071</v>
      </c>
      <c r="J191" s="80" t="s">
        <v>22</v>
      </c>
      <c r="K191" s="84">
        <f t="shared" si="97"/>
        <v>19.579999999999998</v>
      </c>
      <c r="L191" s="84">
        <f t="shared" si="98"/>
        <v>16.760000000000002</v>
      </c>
      <c r="M191" s="86"/>
      <c r="N191" s="86"/>
      <c r="O191" s="86"/>
    </row>
    <row r="192" spans="1:15" x14ac:dyDescent="0.35">
      <c r="B192" s="37" t="s">
        <v>84</v>
      </c>
      <c r="C192" s="37" t="s">
        <v>7</v>
      </c>
      <c r="D192" s="79"/>
      <c r="E192" s="82">
        <v>6672</v>
      </c>
      <c r="F192" s="82">
        <v>41478</v>
      </c>
      <c r="G192" s="79"/>
      <c r="H192" s="82">
        <v>6242</v>
      </c>
      <c r="I192" s="82">
        <v>39706</v>
      </c>
      <c r="J192" s="80" t="s">
        <v>22</v>
      </c>
      <c r="K192" s="84">
        <f t="shared" si="97"/>
        <v>6.89</v>
      </c>
      <c r="L192" s="84">
        <f t="shared" si="98"/>
        <v>4.46</v>
      </c>
      <c r="M192" s="86"/>
      <c r="N192" s="86"/>
      <c r="O192" s="86"/>
    </row>
    <row r="193" spans="1:18" x14ac:dyDescent="0.35">
      <c r="A193" s="38"/>
      <c r="B193" s="37" t="s">
        <v>85</v>
      </c>
      <c r="C193" s="37" t="s">
        <v>70</v>
      </c>
      <c r="D193" s="82">
        <v>5</v>
      </c>
      <c r="E193" s="82">
        <v>988</v>
      </c>
      <c r="F193" s="82">
        <v>6131</v>
      </c>
      <c r="G193" s="82">
        <v>4</v>
      </c>
      <c r="H193" s="82">
        <v>547</v>
      </c>
      <c r="I193" s="82">
        <v>3508</v>
      </c>
      <c r="J193" s="84">
        <f>ROUND(D193/G193*100-100,2)</f>
        <v>25</v>
      </c>
      <c r="K193" s="84">
        <f t="shared" si="97"/>
        <v>80.62</v>
      </c>
      <c r="L193" s="84">
        <f t="shared" si="98"/>
        <v>74.77</v>
      </c>
      <c r="M193" s="86"/>
      <c r="N193" s="86"/>
      <c r="O193" s="86"/>
    </row>
    <row r="194" spans="1:18" x14ac:dyDescent="0.35">
      <c r="A194" s="38"/>
      <c r="B194" s="37" t="s">
        <v>86</v>
      </c>
      <c r="C194" s="37" t="s">
        <v>7</v>
      </c>
      <c r="D194" s="79"/>
      <c r="E194" s="82">
        <v>1985</v>
      </c>
      <c r="F194" s="82">
        <v>12589</v>
      </c>
      <c r="G194" s="79"/>
      <c r="H194" s="82">
        <v>503</v>
      </c>
      <c r="I194" s="82">
        <v>3219</v>
      </c>
      <c r="J194" s="80" t="s">
        <v>22</v>
      </c>
      <c r="K194" s="84">
        <f t="shared" si="97"/>
        <v>294.63</v>
      </c>
      <c r="L194" s="84">
        <f t="shared" si="98"/>
        <v>291.08</v>
      </c>
      <c r="M194" s="86"/>
      <c r="N194" s="86"/>
      <c r="O194" s="86"/>
    </row>
    <row r="195" spans="1:18" x14ac:dyDescent="0.35">
      <c r="A195" s="38"/>
      <c r="B195" s="37" t="s">
        <v>87</v>
      </c>
      <c r="C195" s="32" t="s">
        <v>78</v>
      </c>
      <c r="D195" s="82">
        <v>289</v>
      </c>
      <c r="E195" s="82">
        <v>678</v>
      </c>
      <c r="F195" s="82">
        <v>4263</v>
      </c>
      <c r="G195" s="82">
        <v>131</v>
      </c>
      <c r="H195" s="82">
        <v>487</v>
      </c>
      <c r="I195" s="82">
        <v>3102</v>
      </c>
      <c r="J195" s="84">
        <f t="shared" ref="J195:J196" si="99">ROUND(D195/G195*100-100,2)</f>
        <v>120.61</v>
      </c>
      <c r="K195" s="84">
        <f t="shared" si="97"/>
        <v>39.22</v>
      </c>
      <c r="L195" s="84">
        <f t="shared" si="98"/>
        <v>37.43</v>
      </c>
      <c r="M195" s="86"/>
      <c r="N195" s="86"/>
      <c r="O195" s="86"/>
    </row>
    <row r="196" spans="1:18" x14ac:dyDescent="0.35">
      <c r="A196" s="38"/>
      <c r="B196" s="37" t="s">
        <v>88</v>
      </c>
      <c r="C196" s="37" t="s">
        <v>70</v>
      </c>
      <c r="D196" s="82">
        <v>759</v>
      </c>
      <c r="E196" s="82">
        <v>11</v>
      </c>
      <c r="F196" s="82">
        <v>69</v>
      </c>
      <c r="G196" s="82">
        <v>2258</v>
      </c>
      <c r="H196" s="82">
        <v>35</v>
      </c>
      <c r="I196" s="82">
        <v>226</v>
      </c>
      <c r="J196" s="84">
        <f t="shared" si="99"/>
        <v>-66.39</v>
      </c>
      <c r="K196" s="84">
        <f t="shared" si="97"/>
        <v>-68.569999999999993</v>
      </c>
      <c r="L196" s="84">
        <f t="shared" si="98"/>
        <v>-69.47</v>
      </c>
      <c r="M196" s="86"/>
      <c r="N196" s="86"/>
      <c r="O196" s="86"/>
    </row>
    <row r="197" spans="1:18" x14ac:dyDescent="0.35">
      <c r="A197" s="38"/>
      <c r="B197" s="37" t="s">
        <v>89</v>
      </c>
      <c r="C197" s="37" t="s">
        <v>7</v>
      </c>
      <c r="D197" s="79"/>
      <c r="E197" s="82">
        <v>1</v>
      </c>
      <c r="F197" s="82">
        <v>5</v>
      </c>
      <c r="G197" s="79"/>
      <c r="H197" s="82">
        <v>0</v>
      </c>
      <c r="I197" s="82">
        <v>0</v>
      </c>
      <c r="J197" s="80" t="s">
        <v>22</v>
      </c>
      <c r="K197" s="84">
        <v>100</v>
      </c>
      <c r="L197" s="84">
        <v>100</v>
      </c>
      <c r="M197" s="86"/>
      <c r="N197" s="86"/>
      <c r="O197" s="86"/>
    </row>
    <row r="198" spans="1:18" x14ac:dyDescent="0.35">
      <c r="A198" s="38"/>
      <c r="B198" s="37" t="s">
        <v>90</v>
      </c>
      <c r="C198" s="37" t="s">
        <v>70</v>
      </c>
      <c r="D198" s="82">
        <v>6624102</v>
      </c>
      <c r="E198" s="82">
        <v>36349</v>
      </c>
      <c r="F198" s="82">
        <v>225056</v>
      </c>
      <c r="G198" s="82">
        <v>5959637</v>
      </c>
      <c r="H198" s="82">
        <v>34963</v>
      </c>
      <c r="I198" s="82">
        <v>223203</v>
      </c>
      <c r="J198" s="84">
        <f t="shared" ref="J198:J199" si="100">ROUND(D198/G198*100-100,2)</f>
        <v>11.15</v>
      </c>
      <c r="K198" s="84">
        <f t="shared" si="97"/>
        <v>3.96</v>
      </c>
      <c r="L198" s="84">
        <f t="shared" si="98"/>
        <v>0.83</v>
      </c>
      <c r="M198" s="86"/>
      <c r="N198" s="86"/>
      <c r="O198" s="86"/>
    </row>
    <row r="199" spans="1:18" x14ac:dyDescent="0.35">
      <c r="A199" s="38"/>
      <c r="B199" s="37" t="s">
        <v>91</v>
      </c>
      <c r="C199" s="37" t="s">
        <v>70</v>
      </c>
      <c r="D199" s="82">
        <v>24371</v>
      </c>
      <c r="E199" s="82">
        <v>4675</v>
      </c>
      <c r="F199" s="82">
        <v>29069</v>
      </c>
      <c r="G199" s="82">
        <v>22724</v>
      </c>
      <c r="H199" s="82">
        <v>4804</v>
      </c>
      <c r="I199" s="82">
        <v>30549</v>
      </c>
      <c r="J199" s="84">
        <f t="shared" si="100"/>
        <v>7.25</v>
      </c>
      <c r="K199" s="84">
        <f t="shared" si="97"/>
        <v>-2.69</v>
      </c>
      <c r="L199" s="84">
        <f t="shared" si="98"/>
        <v>-4.84</v>
      </c>
      <c r="M199" s="86"/>
      <c r="N199" s="86"/>
      <c r="O199" s="86"/>
    </row>
    <row r="200" spans="1:18" x14ac:dyDescent="0.35">
      <c r="D200" s="82"/>
      <c r="E200" s="82"/>
      <c r="F200" s="82"/>
      <c r="G200" s="82"/>
      <c r="H200" s="82"/>
      <c r="I200" s="82"/>
      <c r="J200" s="84"/>
      <c r="K200" s="84"/>
      <c r="L200" s="84"/>
      <c r="M200" s="85"/>
      <c r="N200" s="86"/>
      <c r="O200" s="86"/>
    </row>
    <row r="201" spans="1:18" x14ac:dyDescent="0.35">
      <c r="A201" s="37"/>
      <c r="B201" s="37" t="s">
        <v>92</v>
      </c>
      <c r="C201" s="37"/>
      <c r="D201" s="79"/>
      <c r="E201" s="78">
        <f t="shared" ref="E201:I201" si="101">E113-SUM(E115,E131,E146,E152)</f>
        <v>239446</v>
      </c>
      <c r="F201" s="78">
        <f t="shared" si="101"/>
        <v>1491409</v>
      </c>
      <c r="G201" s="79"/>
      <c r="H201" s="78">
        <f t="shared" si="101"/>
        <v>160647</v>
      </c>
      <c r="I201" s="78">
        <f t="shared" si="101"/>
        <v>1025456</v>
      </c>
      <c r="J201" s="80" t="s">
        <v>22</v>
      </c>
      <c r="K201" s="84">
        <f t="shared" ref="K201" si="102">ROUND(E201/H201*100-100,2)</f>
        <v>49.05</v>
      </c>
      <c r="L201" s="84">
        <f t="shared" ref="L201" si="103">ROUND(F201/I201*100-100,2)</f>
        <v>45.44</v>
      </c>
      <c r="M201" s="85"/>
      <c r="N201" s="86"/>
      <c r="O201" s="86"/>
    </row>
    <row r="202" spans="1:18" x14ac:dyDescent="0.35">
      <c r="A202" s="40"/>
      <c r="B202" s="34"/>
      <c r="C202" s="34"/>
      <c r="D202" s="34"/>
      <c r="E202" s="34"/>
      <c r="F202" s="35"/>
      <c r="G202" s="34"/>
      <c r="H202" s="34"/>
      <c r="I202" s="34"/>
      <c r="J202" s="34"/>
      <c r="K202" s="34"/>
      <c r="L202" s="34"/>
    </row>
    <row r="203" spans="1:18" x14ac:dyDescent="0.35">
      <c r="B203" s="37" t="s">
        <v>93</v>
      </c>
    </row>
    <row r="204" spans="1:18" x14ac:dyDescent="0.35">
      <c r="A204" s="2" t="s">
        <v>109</v>
      </c>
    </row>
    <row r="205" spans="1:18" x14ac:dyDescent="0.35">
      <c r="A205" s="37"/>
      <c r="D205" s="37"/>
      <c r="E205" s="3"/>
      <c r="G205" s="37"/>
      <c r="H205" s="3"/>
      <c r="K205" s="3"/>
      <c r="O205" s="5"/>
    </row>
    <row r="206" spans="1:18" x14ac:dyDescent="0.35">
      <c r="A206" s="37"/>
      <c r="E206" s="3"/>
      <c r="H206" s="3"/>
      <c r="K206" s="3"/>
    </row>
    <row r="207" spans="1:18" x14ac:dyDescent="0.35">
      <c r="A207" s="37"/>
      <c r="C207" s="37"/>
      <c r="D207" s="37"/>
      <c r="E207" s="3"/>
      <c r="G207" s="37"/>
      <c r="H207" s="3"/>
      <c r="J207" s="37"/>
      <c r="K207" s="3"/>
      <c r="M207" s="37"/>
      <c r="N207" s="5"/>
      <c r="R207" s="37"/>
    </row>
    <row r="208" spans="1:18" x14ac:dyDescent="0.35">
      <c r="A208" s="37"/>
      <c r="B208" s="37"/>
      <c r="C208" s="37"/>
      <c r="D208" s="37"/>
      <c r="E208" s="3"/>
      <c r="H208" s="3"/>
      <c r="K208" s="3"/>
      <c r="M208" s="37"/>
      <c r="P208" s="37"/>
    </row>
    <row r="209" spans="1:15" x14ac:dyDescent="0.35">
      <c r="A209" s="37"/>
      <c r="B209" s="37"/>
      <c r="C209" s="37"/>
      <c r="D209" s="37"/>
      <c r="E209" s="50"/>
      <c r="F209" s="37"/>
      <c r="G209" s="37"/>
      <c r="H209" s="50"/>
      <c r="I209" s="37"/>
      <c r="J209" s="37"/>
      <c r="K209" s="50"/>
      <c r="L209" s="37"/>
      <c r="M209" s="37"/>
    </row>
    <row r="210" spans="1:15" x14ac:dyDescent="0.35">
      <c r="N210" s="2"/>
      <c r="O210" s="2"/>
    </row>
    <row r="211" spans="1:15" x14ac:dyDescent="0.35">
      <c r="N211" s="2"/>
      <c r="O211" s="2"/>
    </row>
    <row r="212" spans="1:15" x14ac:dyDescent="0.35">
      <c r="N212" s="2"/>
      <c r="O212" s="2"/>
    </row>
    <row r="213" spans="1:15" x14ac:dyDescent="0.35">
      <c r="N213" s="2"/>
      <c r="O213" s="2"/>
    </row>
    <row r="214" spans="1:15" x14ac:dyDescent="0.35">
      <c r="N214" s="2"/>
      <c r="O214" s="2"/>
    </row>
    <row r="215" spans="1:15" x14ac:dyDescent="0.35">
      <c r="N215" s="2"/>
      <c r="O215" s="2"/>
    </row>
    <row r="216" spans="1:15" x14ac:dyDescent="0.35">
      <c r="N216" s="2"/>
      <c r="O216" s="2"/>
    </row>
    <row r="217" spans="1:15" x14ac:dyDescent="0.35">
      <c r="N217" s="2"/>
      <c r="O217" s="2"/>
    </row>
    <row r="218" spans="1:15" x14ac:dyDescent="0.35">
      <c r="N218" s="2"/>
      <c r="O218" s="2"/>
    </row>
    <row r="219" spans="1:15" x14ac:dyDescent="0.35">
      <c r="N219" s="2"/>
      <c r="O219" s="2"/>
    </row>
    <row r="220" spans="1:15" x14ac:dyDescent="0.35">
      <c r="N220" s="2"/>
      <c r="O220" s="2"/>
    </row>
    <row r="221" spans="1:15" x14ac:dyDescent="0.35">
      <c r="N221" s="2"/>
      <c r="O221" s="2"/>
    </row>
    <row r="222" spans="1:15" x14ac:dyDescent="0.35">
      <c r="N222" s="2"/>
      <c r="O222" s="2"/>
    </row>
    <row r="223" spans="1:15" x14ac:dyDescent="0.35">
      <c r="N223" s="2"/>
      <c r="O223" s="2"/>
    </row>
    <row r="224" spans="1:15" x14ac:dyDescent="0.35">
      <c r="N224" s="2"/>
      <c r="O224" s="2"/>
    </row>
    <row r="225" spans="1:18" x14ac:dyDescent="0.35">
      <c r="N225" s="2"/>
      <c r="O225" s="2"/>
    </row>
    <row r="226" spans="1:18" x14ac:dyDescent="0.35">
      <c r="N226" s="2"/>
      <c r="O226" s="2"/>
    </row>
    <row r="227" spans="1:18" x14ac:dyDescent="0.35">
      <c r="A227" s="37"/>
      <c r="B227" s="37"/>
      <c r="C227" s="51"/>
      <c r="D227" s="38"/>
      <c r="E227" s="3"/>
      <c r="F227" s="38"/>
      <c r="G227" s="38"/>
      <c r="H227" s="3"/>
      <c r="I227" s="38"/>
      <c r="J227" s="38"/>
      <c r="K227" s="3"/>
      <c r="L227" s="38"/>
      <c r="M227" s="39"/>
      <c r="P227" s="39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A237" s="37"/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B253" s="37"/>
      <c r="C253" s="51"/>
      <c r="D253" s="52"/>
      <c r="E253" s="3"/>
      <c r="F253" s="38"/>
      <c r="G253" s="52"/>
      <c r="H253" s="3"/>
      <c r="I253" s="38"/>
      <c r="J253" s="52"/>
      <c r="K253" s="3"/>
      <c r="L253" s="38"/>
      <c r="M253" s="52"/>
      <c r="P253" s="52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57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53"/>
      <c r="B256" s="37"/>
      <c r="C256" s="51"/>
      <c r="D256" s="38"/>
      <c r="E256" s="54"/>
      <c r="F256" s="38"/>
      <c r="G256" s="38"/>
      <c r="H256" s="54"/>
      <c r="I256" s="38"/>
      <c r="J256" s="55"/>
      <c r="K256" s="56"/>
      <c r="L256" s="55"/>
      <c r="M256" s="39"/>
      <c r="P256" s="39"/>
      <c r="Q256" s="39"/>
      <c r="R256" s="39"/>
    </row>
    <row r="257" spans="1:18" x14ac:dyDescent="0.35">
      <c r="A257" s="37"/>
      <c r="D257" s="37"/>
      <c r="E257" s="3"/>
      <c r="G257" s="37"/>
      <c r="H257" s="3"/>
      <c r="K257" s="3"/>
      <c r="O257" s="5"/>
    </row>
    <row r="258" spans="1:18" x14ac:dyDescent="0.35">
      <c r="D258" s="37"/>
      <c r="E258" s="3"/>
      <c r="G258" s="37"/>
      <c r="H258" s="3"/>
      <c r="K258" s="3"/>
      <c r="O258" s="5"/>
    </row>
    <row r="259" spans="1:18" x14ac:dyDescent="0.35">
      <c r="A259" s="37"/>
      <c r="E259" s="3"/>
      <c r="H259" s="3"/>
      <c r="K259" s="3"/>
    </row>
    <row r="260" spans="1:18" x14ac:dyDescent="0.35">
      <c r="A260" s="37"/>
      <c r="B260" s="37"/>
      <c r="C260" s="37"/>
      <c r="D260" s="37"/>
      <c r="E260" s="3"/>
      <c r="G260" s="37"/>
      <c r="H260" s="3"/>
      <c r="J260" s="37"/>
      <c r="K260" s="3"/>
      <c r="M260" s="37"/>
      <c r="N260" s="5"/>
      <c r="R260" s="37"/>
    </row>
    <row r="261" spans="1:18" x14ac:dyDescent="0.35">
      <c r="A261" s="37"/>
      <c r="B261" s="37"/>
      <c r="C261" s="37"/>
      <c r="D261" s="37"/>
      <c r="E261" s="3"/>
      <c r="H261" s="3"/>
      <c r="K261" s="3"/>
      <c r="M261" s="37"/>
      <c r="P261" s="37"/>
    </row>
    <row r="262" spans="1:18" x14ac:dyDescent="0.35">
      <c r="A262" s="37"/>
      <c r="B262" s="37"/>
      <c r="C262" s="37"/>
      <c r="D262" s="37"/>
      <c r="E262" s="50"/>
      <c r="F262" s="37"/>
      <c r="G262" s="37"/>
      <c r="H262" s="50"/>
      <c r="I262" s="37"/>
      <c r="J262" s="37"/>
      <c r="K262" s="50"/>
      <c r="L262" s="37"/>
      <c r="M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G264" s="37"/>
      <c r="H264" s="50"/>
      <c r="J264" s="37"/>
      <c r="K264" s="50"/>
      <c r="M264" s="37"/>
      <c r="N264" s="5"/>
      <c r="P264" s="37"/>
      <c r="Q264" s="37"/>
    </row>
    <row r="265" spans="1:18" x14ac:dyDescent="0.35">
      <c r="A265" s="37"/>
      <c r="B265" s="37"/>
      <c r="C265" s="37"/>
      <c r="D265" s="37"/>
      <c r="E265" s="50"/>
      <c r="F265" s="37"/>
      <c r="G265" s="37"/>
      <c r="H265" s="50"/>
      <c r="I265" s="37"/>
      <c r="J265" s="37"/>
      <c r="K265" s="50"/>
      <c r="L265" s="37"/>
      <c r="M265" s="37"/>
      <c r="N265" s="5"/>
      <c r="O265" s="5"/>
      <c r="P265" s="37"/>
      <c r="Q265" s="37"/>
      <c r="R265" s="37"/>
    </row>
    <row r="266" spans="1:18" x14ac:dyDescent="0.35">
      <c r="A266" s="37"/>
      <c r="E266" s="3"/>
      <c r="H266" s="3"/>
      <c r="K266" s="3"/>
    </row>
    <row r="267" spans="1:18" x14ac:dyDescent="0.35">
      <c r="A267" s="37"/>
      <c r="B267" s="37"/>
      <c r="C267" s="51"/>
      <c r="D267" s="52"/>
      <c r="E267" s="3"/>
      <c r="F267" s="38"/>
      <c r="G267" s="52"/>
      <c r="H267" s="3"/>
      <c r="I267" s="38"/>
      <c r="J267" s="52"/>
      <c r="K267" s="3"/>
      <c r="L267" s="38"/>
      <c r="M267" s="52"/>
      <c r="P267" s="52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38"/>
      <c r="E270" s="3"/>
      <c r="F270" s="38"/>
      <c r="G270" s="38"/>
      <c r="H270" s="3"/>
      <c r="I270" s="38"/>
      <c r="J270" s="38"/>
      <c r="K270" s="54"/>
      <c r="L270" s="55"/>
      <c r="M270" s="39"/>
      <c r="P270" s="39"/>
      <c r="Q270" s="39"/>
      <c r="R270" s="39"/>
    </row>
    <row r="271" spans="1:18" x14ac:dyDescent="0.35">
      <c r="A271" s="37"/>
      <c r="B271" s="37"/>
      <c r="C271" s="51"/>
      <c r="D271" s="52"/>
      <c r="E271" s="3"/>
      <c r="F271" s="38"/>
      <c r="G271" s="52"/>
      <c r="H271" s="3"/>
      <c r="I271" s="38"/>
      <c r="J271" s="52"/>
      <c r="K271" s="3"/>
      <c r="L271" s="38"/>
      <c r="M271" s="52"/>
      <c r="P271" s="52"/>
      <c r="Q271" s="39"/>
      <c r="R271" s="39"/>
    </row>
    <row r="272" spans="1:18" x14ac:dyDescent="0.35">
      <c r="A272" s="37"/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38"/>
      <c r="E275" s="3"/>
      <c r="F275" s="38"/>
      <c r="G275" s="38"/>
      <c r="H275" s="3"/>
      <c r="I275" s="38"/>
      <c r="J275" s="38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52"/>
      <c r="E276" s="3"/>
      <c r="F276" s="38"/>
      <c r="G276" s="52"/>
      <c r="H276" s="3"/>
      <c r="I276" s="38"/>
      <c r="J276" s="52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8"/>
      <c r="E277" s="3"/>
      <c r="F277" s="38"/>
      <c r="G277" s="38"/>
      <c r="H277" s="3"/>
      <c r="I277" s="38"/>
      <c r="J277" s="38"/>
      <c r="K277" s="3"/>
      <c r="L277" s="38"/>
      <c r="M277" s="39"/>
      <c r="P277" s="39"/>
      <c r="Q277" s="39"/>
      <c r="R277" s="39"/>
    </row>
    <row r="278" spans="1:18" x14ac:dyDescent="0.35">
      <c r="A278" s="37"/>
      <c r="B278" s="37"/>
      <c r="C278" s="51"/>
      <c r="D278" s="32"/>
      <c r="E278" s="3"/>
      <c r="F278" s="38"/>
      <c r="G278" s="32"/>
      <c r="H278" s="3"/>
      <c r="I278" s="38"/>
      <c r="J278" s="32"/>
      <c r="K278" s="3"/>
      <c r="L278" s="38"/>
      <c r="M278" s="52"/>
      <c r="P278" s="52"/>
      <c r="Q278" s="39"/>
      <c r="R278" s="39"/>
    </row>
    <row r="279" spans="1:18" x14ac:dyDescent="0.35">
      <c r="A279" s="37"/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38"/>
      <c r="E282" s="3"/>
      <c r="F282" s="38"/>
      <c r="G282" s="38"/>
      <c r="H282" s="3"/>
      <c r="I282" s="38"/>
      <c r="J282" s="38"/>
      <c r="K282" s="3"/>
      <c r="L282" s="38"/>
      <c r="M282" s="39"/>
      <c r="P282" s="39"/>
      <c r="Q282" s="39"/>
      <c r="R282" s="39"/>
    </row>
    <row r="283" spans="1:18" x14ac:dyDescent="0.35">
      <c r="B283" s="37"/>
      <c r="C283" s="51"/>
      <c r="D283" s="52"/>
      <c r="E283" s="3"/>
      <c r="F283" s="38"/>
      <c r="G283" s="32"/>
      <c r="H283" s="3"/>
      <c r="I283" s="38"/>
      <c r="J283" s="52"/>
      <c r="K283" s="3"/>
      <c r="L283" s="38"/>
      <c r="M283" s="52"/>
      <c r="P283" s="52"/>
      <c r="Q283" s="39"/>
      <c r="R283" s="39"/>
    </row>
    <row r="284" spans="1:18" x14ac:dyDescent="0.35"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2"/>
      <c r="E285" s="3"/>
      <c r="F285" s="38"/>
      <c r="G285" s="32"/>
      <c r="H285" s="3"/>
      <c r="I285" s="38"/>
      <c r="J285" s="32"/>
      <c r="K285" s="3"/>
      <c r="L285" s="38"/>
      <c r="M285" s="52"/>
      <c r="P285" s="52"/>
      <c r="Q285" s="39"/>
      <c r="R285" s="39"/>
    </row>
    <row r="286" spans="1:18" x14ac:dyDescent="0.35">
      <c r="A286" s="37"/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38"/>
      <c r="E288" s="3"/>
      <c r="F288" s="38"/>
      <c r="G288" s="38"/>
      <c r="H288" s="3"/>
      <c r="I288" s="38"/>
      <c r="J288" s="38"/>
      <c r="K288" s="3"/>
      <c r="L288" s="38"/>
      <c r="M288" s="39"/>
      <c r="P288" s="39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52"/>
      <c r="E290" s="3"/>
      <c r="F290" s="38"/>
      <c r="G290" s="52"/>
      <c r="H290" s="3"/>
      <c r="I290" s="38"/>
      <c r="J290" s="52"/>
      <c r="K290" s="3"/>
      <c r="L290" s="38"/>
      <c r="M290" s="52"/>
      <c r="P290" s="52"/>
      <c r="Q290" s="39"/>
      <c r="R290" s="39"/>
    </row>
    <row r="291" spans="1:18" x14ac:dyDescent="0.35">
      <c r="B291" s="37"/>
      <c r="C291" s="51"/>
      <c r="D291" s="32"/>
      <c r="E291" s="3"/>
      <c r="F291" s="38"/>
      <c r="G291" s="32"/>
      <c r="H291" s="3"/>
      <c r="I291" s="38"/>
      <c r="J291" s="32"/>
      <c r="K291" s="3"/>
      <c r="L291" s="38"/>
      <c r="M291" s="52"/>
      <c r="P291" s="52"/>
      <c r="Q291" s="39"/>
      <c r="R291" s="39"/>
    </row>
    <row r="292" spans="1:18" x14ac:dyDescent="0.35">
      <c r="A292" s="37"/>
      <c r="B292" s="37"/>
      <c r="C292" s="51"/>
      <c r="D292" s="32"/>
      <c r="E292" s="58"/>
      <c r="F292" s="38"/>
      <c r="G292" s="32"/>
      <c r="H292" s="58"/>
      <c r="I292" s="38"/>
      <c r="J292" s="32"/>
      <c r="K292" s="58"/>
      <c r="L292" s="38"/>
      <c r="M292" s="52"/>
      <c r="P292" s="52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38"/>
      <c r="E294" s="3"/>
      <c r="F294" s="38"/>
      <c r="G294" s="38"/>
      <c r="H294" s="3"/>
      <c r="I294" s="38"/>
      <c r="J294" s="38"/>
      <c r="K294" s="3"/>
      <c r="L294" s="38"/>
      <c r="M294" s="39"/>
      <c r="P294" s="39"/>
      <c r="Q294" s="39"/>
      <c r="R294" s="39"/>
    </row>
    <row r="295" spans="1:18" x14ac:dyDescent="0.35">
      <c r="B295" s="37"/>
      <c r="C295" s="51"/>
      <c r="D295" s="52"/>
      <c r="E295" s="3"/>
      <c r="F295" s="38"/>
      <c r="G295" s="52"/>
      <c r="H295" s="3"/>
      <c r="I295" s="38"/>
      <c r="J295" s="52"/>
      <c r="K295" s="3"/>
      <c r="L295" s="38"/>
      <c r="M295" s="52"/>
      <c r="P295" s="52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B298" s="37"/>
      <c r="C298" s="51"/>
      <c r="D298" s="38"/>
      <c r="E298" s="3"/>
      <c r="F298" s="38"/>
      <c r="G298" s="38"/>
      <c r="H298" s="3"/>
      <c r="I298" s="38"/>
      <c r="J298" s="38"/>
      <c r="K298" s="3"/>
      <c r="L298" s="38"/>
      <c r="M298" s="39"/>
      <c r="P298" s="39"/>
      <c r="Q298" s="39"/>
      <c r="R298" s="39"/>
    </row>
    <row r="299" spans="1:18" x14ac:dyDescent="0.35">
      <c r="A299" s="37"/>
      <c r="B299" s="37"/>
      <c r="D299" s="32"/>
      <c r="E299" s="3"/>
      <c r="F299" s="3"/>
      <c r="G299" s="32"/>
      <c r="H299" s="3"/>
      <c r="I299" s="3"/>
      <c r="J299" s="32"/>
      <c r="K299" s="3"/>
      <c r="L299" s="38"/>
      <c r="M299" s="52"/>
      <c r="P299" s="52"/>
      <c r="Q299" s="39"/>
      <c r="R299" s="39"/>
    </row>
    <row r="300" spans="1:18" x14ac:dyDescent="0.35">
      <c r="A300" s="53"/>
      <c r="E300" s="3"/>
      <c r="H300" s="3"/>
      <c r="K300" s="56"/>
      <c r="P300" s="57"/>
    </row>
    <row r="301" spans="1:18" x14ac:dyDescent="0.35">
      <c r="A301" s="37"/>
      <c r="E301" s="3"/>
      <c r="H301" s="3"/>
      <c r="K301" s="3"/>
    </row>
    <row r="302" spans="1:18" x14ac:dyDescent="0.35">
      <c r="A302" s="37"/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B308" s="37"/>
      <c r="E308" s="3"/>
      <c r="H308" s="3"/>
      <c r="K308" s="3"/>
    </row>
    <row r="309" spans="1:17" x14ac:dyDescent="0.35"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A311" s="37"/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E315" s="3"/>
      <c r="H315" s="3"/>
      <c r="K315" s="3"/>
    </row>
    <row r="316" spans="1:17" x14ac:dyDescent="0.35">
      <c r="D316" s="37"/>
      <c r="E316" s="3"/>
      <c r="H316" s="3"/>
      <c r="K316" s="3"/>
    </row>
    <row r="317" spans="1:17" x14ac:dyDescent="0.35">
      <c r="E317" s="3"/>
      <c r="H317" s="3"/>
      <c r="K317" s="3"/>
      <c r="N317" s="5"/>
      <c r="Q317" s="37"/>
    </row>
    <row r="318" spans="1:17" x14ac:dyDescent="0.35">
      <c r="E318" s="3"/>
      <c r="H318" s="3"/>
      <c r="K318" s="3"/>
      <c r="N318" s="5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E320" s="3"/>
      <c r="H320" s="3"/>
      <c r="K320" s="3"/>
      <c r="N320" s="5"/>
      <c r="O320" s="5"/>
      <c r="P320" s="37"/>
      <c r="Q320" s="37"/>
    </row>
    <row r="321" spans="1:12" x14ac:dyDescent="0.35">
      <c r="A321" s="37"/>
      <c r="B321" s="37"/>
      <c r="E321" s="3"/>
      <c r="F321" s="3"/>
      <c r="G321" s="3"/>
      <c r="H321" s="3"/>
      <c r="I321" s="3"/>
      <c r="J321" s="48"/>
      <c r="K321" s="48"/>
      <c r="L321" s="48"/>
    </row>
    <row r="322" spans="1:12" x14ac:dyDescent="0.35">
      <c r="A322" s="37"/>
      <c r="E322" s="3"/>
      <c r="H322" s="3"/>
      <c r="J322" s="48"/>
      <c r="K322" s="48"/>
      <c r="L322" s="48"/>
    </row>
    <row r="323" spans="1:12" x14ac:dyDescent="0.35">
      <c r="A323" s="37"/>
      <c r="B323" s="37"/>
      <c r="C323" s="51"/>
      <c r="D323" s="51"/>
      <c r="E323" s="3"/>
      <c r="F323" s="38"/>
      <c r="G323" s="51"/>
      <c r="H323" s="3"/>
      <c r="I323" s="38"/>
      <c r="J323" s="59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38"/>
      <c r="E332" s="3"/>
      <c r="F332" s="38"/>
      <c r="G332" s="3"/>
      <c r="H332" s="3"/>
      <c r="I332" s="38"/>
      <c r="J332" s="48"/>
      <c r="K332" s="48"/>
      <c r="L332" s="48"/>
    </row>
    <row r="333" spans="1:12" x14ac:dyDescent="0.35">
      <c r="A333" s="37"/>
      <c r="B333" s="37"/>
      <c r="C333" s="51"/>
      <c r="D333" s="52"/>
      <c r="E333" s="3"/>
      <c r="F333" s="38"/>
      <c r="G333" s="52"/>
      <c r="H333" s="3"/>
      <c r="I333" s="38"/>
      <c r="J333" s="59"/>
      <c r="K333" s="48"/>
      <c r="L333" s="48"/>
    </row>
    <row r="334" spans="1:12" x14ac:dyDescent="0.35">
      <c r="A334" s="37"/>
      <c r="B334" s="37"/>
      <c r="C334" s="51"/>
      <c r="D334" s="38"/>
      <c r="E334" s="3"/>
      <c r="F334" s="38"/>
      <c r="G334" s="38"/>
      <c r="H334" s="3"/>
      <c r="I334" s="38"/>
      <c r="J334" s="48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H335" s="3"/>
      <c r="I335" s="38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A344" s="37"/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J345" s="59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48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H349" s="3"/>
      <c r="I349" s="38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E352" s="3"/>
      <c r="F352" s="38"/>
      <c r="G352" s="52"/>
      <c r="J352" s="59"/>
      <c r="K352" s="48"/>
      <c r="L352" s="48"/>
    </row>
    <row r="353" spans="1:12" x14ac:dyDescent="0.35">
      <c r="B353" s="37"/>
      <c r="C353" s="51"/>
      <c r="D353" s="52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B360" s="37"/>
      <c r="C360" s="51"/>
      <c r="D360" s="52"/>
      <c r="E360" s="3"/>
      <c r="F360" s="38"/>
      <c r="G360" s="52"/>
      <c r="J360" s="59"/>
      <c r="K360" s="48"/>
      <c r="L360" s="48"/>
    </row>
    <row r="361" spans="1:12" x14ac:dyDescent="0.35">
      <c r="A361" s="57"/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A366" s="37"/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E370" s="3"/>
      <c r="H370" s="3"/>
      <c r="K370" s="3"/>
    </row>
    <row r="371" spans="1:12" x14ac:dyDescent="0.35">
      <c r="D371" s="37"/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E375" s="3"/>
      <c r="H375" s="3"/>
      <c r="K375" s="3"/>
    </row>
    <row r="376" spans="1:12" x14ac:dyDescent="0.35">
      <c r="A376" s="37"/>
      <c r="B376" s="37"/>
      <c r="C376" s="51"/>
      <c r="D376" s="52"/>
      <c r="E376" s="3"/>
      <c r="F376" s="38"/>
      <c r="G376" s="52"/>
      <c r="H376" s="3"/>
      <c r="I376" s="38"/>
      <c r="J376" s="59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38"/>
      <c r="E379" s="54"/>
      <c r="F379" s="38"/>
      <c r="G379" s="38"/>
      <c r="H379" s="54"/>
      <c r="I379" s="55"/>
      <c r="J379" s="48"/>
      <c r="K379" s="48"/>
      <c r="L379" s="48"/>
    </row>
    <row r="380" spans="1:12" x14ac:dyDescent="0.35">
      <c r="A380" s="37"/>
      <c r="B380" s="37"/>
      <c r="C380" s="51"/>
      <c r="D380" s="52"/>
      <c r="E380" s="3"/>
      <c r="F380" s="38"/>
      <c r="G380" s="52"/>
      <c r="H380" s="3"/>
      <c r="I380" s="38"/>
      <c r="J380" s="59"/>
      <c r="K380" s="48"/>
      <c r="L380" s="48"/>
    </row>
    <row r="381" spans="1:12" x14ac:dyDescent="0.35">
      <c r="A381" s="37"/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8"/>
      <c r="E384" s="3"/>
      <c r="F384" s="38"/>
      <c r="G384" s="38"/>
      <c r="H384" s="3"/>
      <c r="I384" s="38"/>
      <c r="J384" s="48"/>
      <c r="K384" s="48"/>
      <c r="L384" s="48"/>
    </row>
    <row r="385" spans="1:12" x14ac:dyDescent="0.35">
      <c r="A385" s="37"/>
      <c r="B385" s="37"/>
      <c r="C385" s="51"/>
      <c r="D385" s="32"/>
      <c r="E385" s="3"/>
      <c r="F385" s="38"/>
      <c r="G385" s="52"/>
      <c r="H385" s="3"/>
      <c r="I385" s="38"/>
      <c r="J385" s="59"/>
      <c r="K385" s="48"/>
      <c r="L385" s="48"/>
    </row>
    <row r="386" spans="1:12" x14ac:dyDescent="0.35">
      <c r="A386" s="37"/>
      <c r="B386" s="37"/>
      <c r="C386" s="51"/>
      <c r="D386" s="38"/>
      <c r="E386" s="3"/>
      <c r="F386" s="38"/>
      <c r="G386" s="38"/>
      <c r="H386" s="3"/>
      <c r="I386" s="38"/>
      <c r="J386" s="48"/>
      <c r="K386" s="48"/>
      <c r="L386" s="48"/>
    </row>
    <row r="387" spans="1:12" x14ac:dyDescent="0.35">
      <c r="A387" s="37"/>
      <c r="B387" s="37"/>
      <c r="C387" s="51"/>
      <c r="D387" s="32"/>
      <c r="E387" s="3"/>
      <c r="F387" s="38"/>
      <c r="G387" s="32"/>
      <c r="H387" s="3"/>
      <c r="I387" s="38"/>
      <c r="J387" s="59"/>
      <c r="K387" s="48"/>
      <c r="L387" s="48"/>
    </row>
    <row r="388" spans="1:12" x14ac:dyDescent="0.35">
      <c r="A388" s="37"/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8"/>
      <c r="E391" s="3"/>
      <c r="F391" s="38"/>
      <c r="G391" s="38"/>
      <c r="H391" s="3"/>
      <c r="I391" s="38"/>
      <c r="J391" s="48"/>
      <c r="K391" s="48"/>
      <c r="L391" s="48"/>
    </row>
    <row r="392" spans="1:12" x14ac:dyDescent="0.35">
      <c r="B392" s="37"/>
      <c r="C392" s="51"/>
      <c r="D392" s="32"/>
      <c r="E392" s="3"/>
      <c r="F392" s="38"/>
      <c r="G392" s="52"/>
      <c r="H392" s="3"/>
      <c r="I392" s="38"/>
      <c r="J392" s="59"/>
      <c r="K392" s="48"/>
      <c r="L392" s="48"/>
    </row>
    <row r="393" spans="1:12" x14ac:dyDescent="0.35">
      <c r="B393" s="37"/>
      <c r="C393" s="51"/>
      <c r="D393" s="32"/>
      <c r="E393" s="3"/>
      <c r="F393" s="38"/>
      <c r="G393" s="32"/>
      <c r="H393" s="3"/>
      <c r="I393" s="38"/>
      <c r="J393" s="48"/>
      <c r="K393" s="48"/>
      <c r="L393" s="48"/>
    </row>
    <row r="394" spans="1:12" x14ac:dyDescent="0.35">
      <c r="A394" s="37"/>
      <c r="B394" s="37"/>
      <c r="C394" s="51"/>
      <c r="D394" s="32"/>
      <c r="E394" s="3"/>
      <c r="F394" s="38"/>
      <c r="G394" s="32"/>
      <c r="H394" s="3"/>
      <c r="I394" s="38"/>
      <c r="J394" s="59"/>
      <c r="K394" s="48"/>
      <c r="L394" s="48"/>
    </row>
    <row r="395" spans="1:12" x14ac:dyDescent="0.35">
      <c r="A395" s="37"/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8"/>
      <c r="E397" s="3"/>
      <c r="F397" s="38"/>
      <c r="G397" s="38"/>
      <c r="H397" s="3"/>
      <c r="I397" s="38"/>
      <c r="J397" s="48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52"/>
      <c r="H399" s="3"/>
      <c r="I399" s="38"/>
      <c r="J399" s="59"/>
      <c r="K399" s="48"/>
      <c r="L399" s="48"/>
    </row>
    <row r="400" spans="1:12" x14ac:dyDescent="0.35"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A401" s="37"/>
      <c r="B401" s="37"/>
      <c r="C401" s="51"/>
      <c r="D401" s="32"/>
      <c r="E401" s="3"/>
      <c r="F401" s="38"/>
      <c r="G401" s="32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8"/>
      <c r="E403" s="3"/>
      <c r="F403" s="38"/>
      <c r="G403" s="38"/>
      <c r="H403" s="3"/>
      <c r="I403" s="38"/>
      <c r="J403" s="48"/>
      <c r="K403" s="48"/>
      <c r="L403" s="48"/>
    </row>
    <row r="404" spans="1:12" x14ac:dyDescent="0.35">
      <c r="B404" s="37"/>
      <c r="C404" s="51"/>
      <c r="D404" s="32"/>
      <c r="E404" s="3"/>
      <c r="F404" s="38"/>
      <c r="G404" s="32"/>
      <c r="H404" s="3"/>
      <c r="I404" s="38"/>
      <c r="J404" s="59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B407" s="37"/>
      <c r="C407" s="51"/>
      <c r="D407" s="38"/>
      <c r="E407" s="3"/>
      <c r="F407" s="38"/>
      <c r="G407" s="38"/>
      <c r="H407" s="3"/>
      <c r="I407" s="38"/>
      <c r="J407" s="48"/>
      <c r="K407" s="48"/>
      <c r="L407" s="48"/>
    </row>
    <row r="408" spans="1:12" x14ac:dyDescent="0.35">
      <c r="A408" s="37"/>
      <c r="B408" s="37"/>
      <c r="D408" s="32"/>
      <c r="E408" s="3"/>
      <c r="F408" s="38"/>
      <c r="G408" s="32"/>
      <c r="H408" s="3"/>
      <c r="I408" s="38"/>
      <c r="J408" s="59"/>
      <c r="K408" s="48"/>
      <c r="L408" s="48"/>
    </row>
    <row r="409" spans="1:12" x14ac:dyDescent="0.35">
      <c r="A409" s="57"/>
      <c r="E409" s="3"/>
      <c r="H409" s="3"/>
      <c r="K409" s="3"/>
    </row>
    <row r="410" spans="1:12" x14ac:dyDescent="0.35">
      <c r="A410" s="37"/>
      <c r="E410" s="3"/>
      <c r="H410" s="3"/>
      <c r="K410" s="3"/>
    </row>
    <row r="411" spans="1:12" x14ac:dyDescent="0.35">
      <c r="E411" s="3"/>
      <c r="H411" s="3"/>
      <c r="K411" s="3"/>
    </row>
  </sheetData>
  <mergeCells count="34"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E167:F167"/>
    <mergeCell ref="H167:I167"/>
    <mergeCell ref="K167:L167"/>
    <mergeCell ref="A105:L105"/>
    <mergeCell ref="D109:F109"/>
    <mergeCell ref="G109:I109"/>
    <mergeCell ref="E111:F111"/>
    <mergeCell ref="H111:I111"/>
    <mergeCell ref="A161:L161"/>
    <mergeCell ref="K111:L111"/>
    <mergeCell ref="D165:F165"/>
    <mergeCell ref="G165:I165"/>
  </mergeCells>
  <phoneticPr fontId="3" type="noConversion"/>
  <pageMargins left="0.11811023622047245" right="0.11811023622047245" top="0.19685039370078741" bottom="0.19685039370078741" header="0" footer="0"/>
  <pageSetup scale="45" orientation="landscape" r:id="rId1"/>
  <headerFooter alignWithMargins="0"/>
  <rowBreaks count="3" manualBreakCount="3">
    <brk id="55" max="17" man="1"/>
    <brk id="101" max="17" man="1"/>
    <brk id="1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D42" zoomScale="80" zoomScaleNormal="80" workbookViewId="0">
      <selection activeCell="M55" sqref="M55"/>
    </sheetView>
  </sheetViews>
  <sheetFormatPr defaultRowHeight="12.75" x14ac:dyDescent="0.2"/>
  <cols>
    <col min="1" max="1" width="4" customWidth="1"/>
    <col min="2" max="2" width="35.7109375" customWidth="1"/>
    <col min="3" max="3" width="10.7109375" customWidth="1"/>
    <col min="4" max="12" width="12.7109375" customWidth="1"/>
    <col min="13" max="13" width="8.85546875" customWidth="1"/>
    <col min="14" max="16" width="11.7109375" customWidth="1"/>
  </cols>
  <sheetData/>
  <pageMargins left="0.11811023622047245" right="0.11811023622047245" top="0.19685039370078741" bottom="0.15748031496062992" header="0" footer="0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2021-05-18T07:23:59Z</cp:lastPrinted>
  <dcterms:created xsi:type="dcterms:W3CDTF">2007-02-04T08:24:33Z</dcterms:created>
  <dcterms:modified xsi:type="dcterms:W3CDTF">2021-05-18T07:24:02Z</dcterms:modified>
</cp:coreProperties>
</file>